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37" documentId="8_{23282ED9-3D4B-4766-93D0-5DB97178E555}" xr6:coauthVersionLast="47" xr6:coauthVersionMax="47" xr10:uidLastSave="{8000CD1A-4BCF-420D-AE7A-4FFE2852E40C}"/>
  <bookViews>
    <workbookView xWindow="14295" yWindow="-18345" windowWidth="29040" windowHeight="17640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H32" i="1"/>
  <c r="J32" i="1"/>
  <c r="H33" i="1"/>
  <c r="J33" i="1"/>
  <c r="J33" i="3" s="1"/>
  <c r="H34" i="1"/>
  <c r="J34" i="1"/>
  <c r="L34" i="1" s="1"/>
  <c r="L34" i="3" s="1"/>
  <c r="H35" i="1"/>
  <c r="J35" i="1"/>
  <c r="J36" i="3"/>
  <c r="L39" i="3"/>
  <c r="L41" i="3"/>
  <c r="H42" i="3"/>
  <c r="J43" i="3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K35" i="1"/>
  <c r="M35" i="1" s="1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3"/>
  <c r="L33" i="1"/>
  <c r="L33" i="3" s="1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K33" i="1"/>
  <c r="M33" i="1" s="1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3"/>
  <c r="J38" i="3"/>
  <c r="I38" i="3"/>
  <c r="H38" i="3"/>
  <c r="H48" i="3"/>
  <c r="L46" i="3"/>
  <c r="J46" i="3"/>
  <c r="L44" i="3"/>
  <c r="J44" i="3"/>
  <c r="J41" i="3"/>
  <c r="I43" i="3"/>
  <c r="H43" i="3"/>
  <c r="I35" i="1"/>
  <c r="I35" i="3" s="1"/>
  <c r="H35" i="3"/>
  <c r="K36" i="3"/>
  <c r="I46" i="3"/>
  <c r="H46" i="3"/>
  <c r="I41" i="3"/>
  <c r="H41" i="3"/>
  <c r="J39" i="3"/>
  <c r="I36" i="3"/>
  <c r="H36" i="3"/>
  <c r="I33" i="1"/>
  <c r="I33" i="3" s="1"/>
  <c r="H33" i="3"/>
  <c r="K31" i="1"/>
  <c r="J31" i="3"/>
  <c r="M46" i="3"/>
  <c r="K46" i="3"/>
  <c r="L42" i="3"/>
  <c r="J42" i="3"/>
  <c r="I39" i="3"/>
  <c r="H39" i="3"/>
  <c r="L37" i="3"/>
  <c r="J37" i="3"/>
  <c r="K34" i="1"/>
  <c r="J34" i="3"/>
  <c r="I31" i="1"/>
  <c r="I31" i="3" s="1"/>
  <c r="H31" i="3"/>
  <c r="L47" i="3"/>
  <c r="J47" i="3"/>
  <c r="I37" i="3"/>
  <c r="H37" i="3"/>
  <c r="I34" i="1"/>
  <c r="I34" i="3" s="1"/>
  <c r="H34" i="3"/>
  <c r="L48" i="3"/>
  <c r="J48" i="3"/>
  <c r="H47" i="3"/>
  <c r="L45" i="3"/>
  <c r="J45" i="3"/>
  <c r="L43" i="3"/>
  <c r="L40" i="3"/>
  <c r="J40" i="3"/>
  <c r="L32" i="1"/>
  <c r="L32" i="3" s="1"/>
  <c r="J32" i="3"/>
  <c r="I45" i="3"/>
  <c r="H45" i="3"/>
  <c r="I40" i="3"/>
  <c r="H40" i="3"/>
  <c r="L35" i="1"/>
  <c r="L35" i="3" s="1"/>
  <c r="J35" i="3"/>
  <c r="I32" i="1"/>
  <c r="I32" i="3" s="1"/>
  <c r="H32" i="3"/>
  <c r="I75" i="3"/>
  <c r="I71" i="3"/>
  <c r="I69" i="3"/>
  <c r="K32" i="1"/>
  <c r="L54" i="3"/>
  <c r="L64" i="3"/>
  <c r="L62" i="3"/>
  <c r="L61" i="3"/>
  <c r="L60" i="3"/>
  <c r="L59" i="3"/>
  <c r="L58" i="3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 s="1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L23" i="1" s="1"/>
  <c r="L23" i="3" s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J23" i="3"/>
  <c r="L20" i="1"/>
  <c r="L20" i="3" s="1"/>
  <c r="K28" i="1" l="1"/>
  <c r="K28" i="3" s="1"/>
  <c r="I27" i="1"/>
  <c r="I27" i="3" s="1"/>
  <c r="K26" i="1"/>
  <c r="M26" i="1" s="1"/>
  <c r="M26" i="3" s="1"/>
  <c r="I22" i="1"/>
  <c r="I22" i="3" s="1"/>
  <c r="H17" i="3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K40" i="3"/>
  <c r="M41" i="3"/>
  <c r="K41" i="3"/>
  <c r="H29" i="3"/>
  <c r="G47" i="3"/>
  <c r="G49" i="3"/>
  <c r="G65" i="3"/>
  <c r="G70" i="3"/>
  <c r="G35" i="1"/>
  <c r="G52" i="3"/>
  <c r="G61" i="3"/>
  <c r="G84" i="3"/>
  <c r="G34" i="1"/>
  <c r="G42" i="3"/>
  <c r="G54" i="3"/>
  <c r="G74" i="3"/>
  <c r="G89" i="3"/>
  <c r="G63" i="3"/>
  <c r="G83" i="3"/>
  <c r="G85" i="3"/>
  <c r="G31" i="1"/>
  <c r="G56" i="3"/>
  <c r="G57" i="3"/>
  <c r="G33" i="1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50" i="3"/>
  <c r="G55" i="3"/>
  <c r="G71" i="3"/>
  <c r="G73" i="3"/>
  <c r="G78" i="3"/>
  <c r="G32" i="1"/>
  <c r="G75" i="3"/>
  <c r="M43" i="3"/>
  <c r="K43" i="3"/>
  <c r="M47" i="3"/>
  <c r="K47" i="3"/>
  <c r="M31" i="1"/>
  <c r="M31" i="3" s="1"/>
  <c r="K31" i="3"/>
  <c r="M28" i="1"/>
  <c r="M28" i="3" s="1"/>
  <c r="F77" i="3"/>
  <c r="F84" i="3"/>
  <c r="F34" i="1"/>
  <c r="F72" i="3"/>
  <c r="F83" i="3"/>
  <c r="F31" i="1"/>
  <c r="O56" i="3"/>
  <c r="F33" i="1"/>
  <c r="O33" i="1" s="1"/>
  <c r="F44" i="3"/>
  <c r="F58" i="3"/>
  <c r="O60" i="3"/>
  <c r="F62" i="3"/>
  <c r="F32" i="1"/>
  <c r="F79" i="3"/>
  <c r="F40" i="3"/>
  <c r="F80" i="3"/>
  <c r="F88" i="3"/>
  <c r="O55" i="3"/>
  <c r="F78" i="3"/>
  <c r="F86" i="3"/>
  <c r="F81" i="3"/>
  <c r="F35" i="1"/>
  <c r="O35" i="1" s="1"/>
  <c r="F57" i="3"/>
  <c r="F52" i="3"/>
  <c r="F49" i="3"/>
  <c r="M32" i="1"/>
  <c r="K32" i="3"/>
  <c r="K38" i="3"/>
  <c r="I44" i="3"/>
  <c r="M39" i="3"/>
  <c r="K39" i="3"/>
  <c r="I30" i="1"/>
  <c r="I30" i="3" s="1"/>
  <c r="K37" i="3"/>
  <c r="M45" i="3"/>
  <c r="K45" i="3"/>
  <c r="O82" i="3"/>
  <c r="M33" i="3"/>
  <c r="K22" i="1"/>
  <c r="I47" i="3"/>
  <c r="O90" i="3"/>
  <c r="M34" i="1"/>
  <c r="M34" i="3" s="1"/>
  <c r="K34" i="3"/>
  <c r="M36" i="3"/>
  <c r="M48" i="3"/>
  <c r="K48" i="3"/>
  <c r="L22" i="1"/>
  <c r="L22" i="3" s="1"/>
  <c r="M44" i="3"/>
  <c r="K44" i="3"/>
  <c r="M42" i="3"/>
  <c r="K42" i="3"/>
  <c r="I48" i="3"/>
  <c r="M35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N24" i="1" s="1"/>
  <c r="F17" i="1"/>
  <c r="N17" i="1" s="1"/>
  <c r="F30" i="1"/>
  <c r="F27" i="1"/>
  <c r="F19" i="1"/>
  <c r="J28" i="3"/>
  <c r="L28" i="1"/>
  <c r="L28" i="3" s="1"/>
  <c r="H25" i="3"/>
  <c r="K25" i="1"/>
  <c r="I25" i="1"/>
  <c r="I25" i="3" s="1"/>
  <c r="K16" i="3" l="1"/>
  <c r="K26" i="3"/>
  <c r="M17" i="1"/>
  <c r="M17" i="3" s="1"/>
  <c r="N21" i="1"/>
  <c r="N71" i="3"/>
  <c r="M21" i="1"/>
  <c r="M21" i="3" s="1"/>
  <c r="Q42" i="3"/>
  <c r="O59" i="3"/>
  <c r="O67" i="3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F65" i="3"/>
  <c r="F55" i="3"/>
  <c r="K18" i="3"/>
  <c r="M18" i="1"/>
  <c r="M18" i="3" s="1"/>
  <c r="O36" i="3"/>
  <c r="Q36" i="3"/>
  <c r="Q90" i="3"/>
  <c r="O50" i="3"/>
  <c r="F38" i="3"/>
  <c r="F33" i="3"/>
  <c r="P33" i="1"/>
  <c r="O84" i="3"/>
  <c r="O66" i="3"/>
  <c r="N78" i="3"/>
  <c r="N87" i="3"/>
  <c r="N59" i="3"/>
  <c r="G46" i="3"/>
  <c r="G39" i="3"/>
  <c r="N74" i="3"/>
  <c r="N61" i="3"/>
  <c r="F34" i="3"/>
  <c r="O34" i="1"/>
  <c r="P34" i="1"/>
  <c r="G32" i="3"/>
  <c r="N32" i="1"/>
  <c r="M40" i="3"/>
  <c r="O33" i="3"/>
  <c r="Q33" i="1"/>
  <c r="Q33" i="3" s="1"/>
  <c r="O88" i="3"/>
  <c r="N62" i="3"/>
  <c r="O83" i="3"/>
  <c r="O77" i="3"/>
  <c r="N73" i="3"/>
  <c r="N79" i="3"/>
  <c r="G44" i="3"/>
  <c r="G31" i="3"/>
  <c r="N31" i="1"/>
  <c r="N52" i="3"/>
  <c r="M16" i="3"/>
  <c r="O16" i="1"/>
  <c r="M38" i="3"/>
  <c r="F31" i="3"/>
  <c r="P31" i="1"/>
  <c r="O31" i="1"/>
  <c r="Q82" i="3"/>
  <c r="O80" i="3"/>
  <c r="N66" i="3"/>
  <c r="G41" i="3"/>
  <c r="N85" i="3"/>
  <c r="N54" i="3"/>
  <c r="G35" i="3"/>
  <c r="N35" i="1"/>
  <c r="X35" i="1" s="1"/>
  <c r="O28" i="1"/>
  <c r="O76" i="3"/>
  <c r="O81" i="3"/>
  <c r="F45" i="3"/>
  <c r="F47" i="3"/>
  <c r="F48" i="3"/>
  <c r="O87" i="3"/>
  <c r="O54" i="3"/>
  <c r="N55" i="3"/>
  <c r="N53" i="3"/>
  <c r="N76" i="3"/>
  <c r="G36" i="3"/>
  <c r="N83" i="3"/>
  <c r="N70" i="3"/>
  <c r="R77" i="3"/>
  <c r="S77" i="3"/>
  <c r="O32" i="1"/>
  <c r="M32" i="3"/>
  <c r="O57" i="3"/>
  <c r="O78" i="3"/>
  <c r="F46" i="3"/>
  <c r="N50" i="3"/>
  <c r="N67" i="3"/>
  <c r="G33" i="3"/>
  <c r="N33" i="1"/>
  <c r="X33" i="1" s="1"/>
  <c r="N63" i="3"/>
  <c r="G37" i="3"/>
  <c r="N65" i="3"/>
  <c r="O86" i="3"/>
  <c r="O79" i="3"/>
  <c r="S80" i="3"/>
  <c r="M37" i="3"/>
  <c r="O61" i="3"/>
  <c r="F43" i="3"/>
  <c r="F42" i="3"/>
  <c r="G45" i="3"/>
  <c r="G38" i="3"/>
  <c r="N90" i="3"/>
  <c r="N57" i="3"/>
  <c r="G43" i="3"/>
  <c r="G34" i="3"/>
  <c r="N34" i="1"/>
  <c r="N49" i="3"/>
  <c r="O72" i="3"/>
  <c r="O49" i="3"/>
  <c r="F36" i="3"/>
  <c r="O35" i="3"/>
  <c r="Q35" i="1"/>
  <c r="Q35" i="3" s="1"/>
  <c r="K22" i="3"/>
  <c r="M22" i="1"/>
  <c r="M22" i="3" s="1"/>
  <c r="F35" i="3"/>
  <c r="P35" i="1"/>
  <c r="F32" i="3"/>
  <c r="P32" i="1"/>
  <c r="F41" i="3"/>
  <c r="F39" i="3"/>
  <c r="F37" i="3"/>
  <c r="O89" i="3"/>
  <c r="G40" i="3"/>
  <c r="N88" i="3"/>
  <c r="N82" i="3"/>
  <c r="N56" i="3"/>
  <c r="N89" i="3"/>
  <c r="N84" i="3"/>
  <c r="R47" i="3"/>
  <c r="U17" i="1"/>
  <c r="R17" i="1"/>
  <c r="R17" i="3" s="1"/>
  <c r="N1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U21" i="1"/>
  <c r="N21" i="3"/>
  <c r="R21" i="1"/>
  <c r="R21" i="3" s="1"/>
  <c r="N27" i="1"/>
  <c r="F27" i="3"/>
  <c r="P27" i="1"/>
  <c r="F21" i="3"/>
  <c r="P21" i="1"/>
  <c r="K24" i="3"/>
  <c r="M24" i="1"/>
  <c r="M24" i="3" s="1"/>
  <c r="F30" i="3"/>
  <c r="O30" i="1"/>
  <c r="P30" i="1"/>
  <c r="F26" i="3"/>
  <c r="O26" i="1"/>
  <c r="P26" i="1"/>
  <c r="N30" i="1"/>
  <c r="N24" i="3"/>
  <c r="U24" i="1"/>
  <c r="P17" i="1"/>
  <c r="F17" i="3"/>
  <c r="F20" i="3"/>
  <c r="N20" i="1"/>
  <c r="P20" i="1"/>
  <c r="O20" i="1" l="1"/>
  <c r="X20" i="1" s="1"/>
  <c r="O21" i="1"/>
  <c r="V21" i="1" s="1"/>
  <c r="V21" i="3" s="1"/>
  <c r="O17" i="1"/>
  <c r="V17" i="1" s="1"/>
  <c r="V17" i="3" s="1"/>
  <c r="V16" i="1"/>
  <c r="V16" i="3" s="1"/>
  <c r="V71" i="3"/>
  <c r="R71" i="3"/>
  <c r="U71" i="3"/>
  <c r="Q70" i="3"/>
  <c r="O42" i="3"/>
  <c r="Q59" i="3"/>
  <c r="V69" i="3"/>
  <c r="S47" i="3"/>
  <c r="N26" i="3"/>
  <c r="R19" i="1"/>
  <c r="R19" i="3" s="1"/>
  <c r="U19" i="1"/>
  <c r="AB19" i="1" s="1"/>
  <c r="AB19" i="3" s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3"/>
  <c r="O48" i="3"/>
  <c r="S23" i="1"/>
  <c r="S23" i="3" s="1"/>
  <c r="Q23" i="1"/>
  <c r="Q23" i="3" s="1"/>
  <c r="O19" i="1"/>
  <c r="S19" i="1" s="1"/>
  <c r="S19" i="3" s="1"/>
  <c r="Q47" i="3"/>
  <c r="R75" i="3"/>
  <c r="X29" i="1"/>
  <c r="Y29" i="1" s="1"/>
  <c r="S48" i="3"/>
  <c r="V58" i="3"/>
  <c r="AA47" i="3"/>
  <c r="V29" i="1"/>
  <c r="V29" i="3" s="1"/>
  <c r="P23" i="3"/>
  <c r="S71" i="3"/>
  <c r="AB75" i="3"/>
  <c r="R24" i="1"/>
  <c r="R24" i="3" s="1"/>
  <c r="S69" i="3"/>
  <c r="R69" i="3"/>
  <c r="S75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T19" i="1"/>
  <c r="AA19" i="1" s="1"/>
  <c r="AA19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AB86" i="3"/>
  <c r="U86" i="3"/>
  <c r="Z51" i="3"/>
  <c r="P51" i="3"/>
  <c r="Z79" i="3"/>
  <c r="P79" i="3"/>
  <c r="AB68" i="3"/>
  <c r="U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AA71" i="3"/>
  <c r="T71" i="3"/>
  <c r="AA86" i="3"/>
  <c r="Z68" i="3"/>
  <c r="P68" i="3"/>
  <c r="Z81" i="3"/>
  <c r="P81" i="3"/>
  <c r="Z54" i="3"/>
  <c r="P54" i="3"/>
  <c r="N23" i="3"/>
  <c r="V23" i="1"/>
  <c r="V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O39" i="3"/>
  <c r="Q39" i="3"/>
  <c r="V85" i="3"/>
  <c r="R85" i="3"/>
  <c r="S85" i="3"/>
  <c r="Z34" i="1"/>
  <c r="Z34" i="3" s="1"/>
  <c r="P34" i="3"/>
  <c r="S88" i="3"/>
  <c r="R88" i="3"/>
  <c r="V88" i="3"/>
  <c r="Z39" i="3"/>
  <c r="P39" i="3"/>
  <c r="R57" i="3"/>
  <c r="V57" i="3"/>
  <c r="S57" i="3"/>
  <c r="N33" i="3"/>
  <c r="U33" i="1"/>
  <c r="W33" i="1"/>
  <c r="W33" i="3" s="1"/>
  <c r="S33" i="1"/>
  <c r="S33" i="3" s="1"/>
  <c r="T33" i="1"/>
  <c r="R33" i="1"/>
  <c r="R33" i="3" s="1"/>
  <c r="V33" i="1"/>
  <c r="V33" i="3" s="1"/>
  <c r="O45" i="3"/>
  <c r="N41" i="3"/>
  <c r="S41" i="3"/>
  <c r="R41" i="3"/>
  <c r="V41" i="3"/>
  <c r="N42" i="3"/>
  <c r="R42" i="3"/>
  <c r="V42" i="3"/>
  <c r="S42" i="3"/>
  <c r="N31" i="3"/>
  <c r="R31" i="1"/>
  <c r="R31" i="3" s="1"/>
  <c r="V31" i="1"/>
  <c r="V31" i="3" s="1"/>
  <c r="T31" i="1"/>
  <c r="U31" i="1"/>
  <c r="S31" i="1"/>
  <c r="S31" i="3" s="1"/>
  <c r="X34" i="1"/>
  <c r="O34" i="3"/>
  <c r="Q34" i="1"/>
  <c r="R59" i="3"/>
  <c r="Z38" i="3"/>
  <c r="P38" i="3"/>
  <c r="Z35" i="1"/>
  <c r="Z35" i="3" s="1"/>
  <c r="P35" i="3"/>
  <c r="V55" i="3"/>
  <c r="S55" i="3"/>
  <c r="R55" i="3"/>
  <c r="W48" i="3"/>
  <c r="Q48" i="3"/>
  <c r="N40" i="3"/>
  <c r="R40" i="3"/>
  <c r="V40" i="3"/>
  <c r="S40" i="3"/>
  <c r="R90" i="3"/>
  <c r="S90" i="3"/>
  <c r="V90" i="3"/>
  <c r="O43" i="3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V72" i="3"/>
  <c r="N38" i="3"/>
  <c r="V38" i="3"/>
  <c r="R38" i="3"/>
  <c r="S38" i="3"/>
  <c r="Z43" i="3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3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3"/>
  <c r="P40" i="3"/>
  <c r="Z41" i="3"/>
  <c r="P41" i="3"/>
  <c r="R49" i="3"/>
  <c r="V49" i="3"/>
  <c r="S49" i="3"/>
  <c r="S50" i="3"/>
  <c r="R50" i="3"/>
  <c r="V50" i="3"/>
  <c r="N36" i="3"/>
  <c r="R36" i="3"/>
  <c r="V36" i="3"/>
  <c r="W36" i="3"/>
  <c r="S36" i="3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Y33" i="1"/>
  <c r="V74" i="3"/>
  <c r="R74" i="3"/>
  <c r="S74" i="3"/>
  <c r="Q66" i="3"/>
  <c r="W63" i="3"/>
  <c r="S60" i="3"/>
  <c r="W42" i="3"/>
  <c r="V89" i="3"/>
  <c r="R89" i="3"/>
  <c r="S89" i="3"/>
  <c r="Q89" i="3"/>
  <c r="X35" i="3"/>
  <c r="Y35" i="1"/>
  <c r="Z36" i="3"/>
  <c r="P36" i="3"/>
  <c r="N34" i="3"/>
  <c r="S34" i="1"/>
  <c r="S34" i="3" s="1"/>
  <c r="R34" i="1"/>
  <c r="R34" i="3" s="1"/>
  <c r="V34" i="1"/>
  <c r="V34" i="3" s="1"/>
  <c r="T34" i="1"/>
  <c r="U34" i="1"/>
  <c r="N45" i="3"/>
  <c r="R45" i="3"/>
  <c r="V45" i="3"/>
  <c r="S45" i="3"/>
  <c r="V65" i="3"/>
  <c r="R65" i="3"/>
  <c r="S65" i="3"/>
  <c r="O46" i="3"/>
  <c r="Q46" i="3"/>
  <c r="O32" i="3"/>
  <c r="Q32" i="1"/>
  <c r="Q32" i="3" s="1"/>
  <c r="Q76" i="3"/>
  <c r="N35" i="3"/>
  <c r="W35" i="1"/>
  <c r="W35" i="3" s="1"/>
  <c r="S35" i="1"/>
  <c r="S35" i="3" s="1"/>
  <c r="R35" i="1"/>
  <c r="R35" i="3" s="1"/>
  <c r="V35" i="1"/>
  <c r="V35" i="3" s="1"/>
  <c r="U35" i="1"/>
  <c r="T35" i="1"/>
  <c r="R79" i="3"/>
  <c r="S79" i="3"/>
  <c r="V79" i="3"/>
  <c r="N39" i="3"/>
  <c r="R39" i="3"/>
  <c r="S39" i="3"/>
  <c r="V39" i="3"/>
  <c r="W90" i="3"/>
  <c r="W55" i="3"/>
  <c r="R56" i="3"/>
  <c r="Z37" i="3"/>
  <c r="P37" i="3"/>
  <c r="Z32" i="1"/>
  <c r="Z32" i="3" s="1"/>
  <c r="P32" i="3"/>
  <c r="N37" i="3"/>
  <c r="R37" i="3"/>
  <c r="V37" i="3"/>
  <c r="S37" i="3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X32" i="1"/>
  <c r="N32" i="3"/>
  <c r="S32" i="1"/>
  <c r="S32" i="3" s="1"/>
  <c r="T32" i="1"/>
  <c r="R32" i="1"/>
  <c r="R32" i="3" s="1"/>
  <c r="V32" i="1"/>
  <c r="V32" i="3" s="1"/>
  <c r="U32" i="1"/>
  <c r="W74" i="3"/>
  <c r="X42" i="3"/>
  <c r="AB47" i="3"/>
  <c r="U47" i="3"/>
  <c r="R60" i="3"/>
  <c r="N43" i="3"/>
  <c r="R43" i="3"/>
  <c r="S43" i="3"/>
  <c r="V43" i="3"/>
  <c r="Z42" i="3"/>
  <c r="P42" i="3"/>
  <c r="O37" i="3"/>
  <c r="Q37" i="3"/>
  <c r="S53" i="3"/>
  <c r="R53" i="3"/>
  <c r="V53" i="3"/>
  <c r="W53" i="3"/>
  <c r="V54" i="3"/>
  <c r="R54" i="3"/>
  <c r="S54" i="3"/>
  <c r="O38" i="3"/>
  <c r="Q38" i="3"/>
  <c r="V77" i="3"/>
  <c r="N46" i="3"/>
  <c r="R46" i="3"/>
  <c r="V46" i="3"/>
  <c r="S46" i="3"/>
  <c r="Z33" i="1"/>
  <c r="Z33" i="3" s="1"/>
  <c r="P33" i="3"/>
  <c r="W85" i="3"/>
  <c r="U24" i="3"/>
  <c r="AB24" i="1"/>
  <c r="AB24" i="3" s="1"/>
  <c r="P26" i="3"/>
  <c r="Z26" i="1"/>
  <c r="Z26" i="3" s="1"/>
  <c r="Q30" i="1"/>
  <c r="Q30" i="3" s="1"/>
  <c r="O30" i="3"/>
  <c r="X30" i="1"/>
  <c r="O21" i="3"/>
  <c r="AB21" i="1"/>
  <c r="AB21" i="3" s="1"/>
  <c r="U21" i="3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U20" i="1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O24" i="1"/>
  <c r="P19" i="3"/>
  <c r="Z19" i="1"/>
  <c r="Z19" i="3" s="1"/>
  <c r="Z17" i="1"/>
  <c r="Z17" i="3" s="1"/>
  <c r="P17" i="3"/>
  <c r="Z20" i="1"/>
  <c r="Z20" i="3" s="1"/>
  <c r="P20" i="3"/>
  <c r="O17" i="3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N22" i="3"/>
  <c r="R22" i="1"/>
  <c r="R22" i="3" s="1"/>
  <c r="U22" i="1"/>
  <c r="P24" i="3"/>
  <c r="Z24" i="1"/>
  <c r="Z24" i="3" s="1"/>
  <c r="U17" i="3"/>
  <c r="AB17" i="1"/>
  <c r="AB17" i="3" s="1"/>
  <c r="X17" i="1" l="1"/>
  <c r="X17" i="3" s="1"/>
  <c r="Q20" i="1"/>
  <c r="Q20" i="3" s="1"/>
  <c r="S20" i="1"/>
  <c r="S20" i="3" s="1"/>
  <c r="O20" i="3"/>
  <c r="S21" i="1"/>
  <c r="S21" i="3" s="1"/>
  <c r="T21" i="1"/>
  <c r="T21" i="3" s="1"/>
  <c r="Q21" i="1"/>
  <c r="Q21" i="3" s="1"/>
  <c r="X21" i="1"/>
  <c r="Y21" i="1" s="1"/>
  <c r="U19" i="3"/>
  <c r="AB16" i="1"/>
  <c r="AB16" i="3" s="1"/>
  <c r="AA17" i="1"/>
  <c r="AA17" i="3" s="1"/>
  <c r="W23" i="1"/>
  <c r="W23" i="3" s="1"/>
  <c r="O19" i="3"/>
  <c r="X19" i="1"/>
  <c r="X19" i="3" s="1"/>
  <c r="Q17" i="1"/>
  <c r="Q17" i="3" s="1"/>
  <c r="AA75" i="3"/>
  <c r="AA16" i="1"/>
  <c r="AA16" i="3" s="1"/>
  <c r="T47" i="3"/>
  <c r="X29" i="3"/>
  <c r="S22" i="1"/>
  <c r="S22" i="3" s="1"/>
  <c r="T22" i="1"/>
  <c r="T22" i="3" s="1"/>
  <c r="Q19" i="1"/>
  <c r="Q19" i="3" s="1"/>
  <c r="AA56" i="3"/>
  <c r="AA72" i="3"/>
  <c r="T19" i="3"/>
  <c r="V19" i="1"/>
  <c r="V19" i="3" s="1"/>
  <c r="AC51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W20" i="1"/>
  <c r="W20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1"/>
  <c r="W32" i="3" s="1"/>
  <c r="W39" i="3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3"/>
  <c r="T39" i="3"/>
  <c r="AB46" i="3"/>
  <c r="U46" i="3"/>
  <c r="X37" i="3"/>
  <c r="AC42" i="3"/>
  <c r="Y42" i="3"/>
  <c r="AA32" i="1"/>
  <c r="AA32" i="3" s="1"/>
  <c r="T32" i="3"/>
  <c r="AA37" i="3"/>
  <c r="T37" i="3"/>
  <c r="AA40" i="3"/>
  <c r="T40" i="3"/>
  <c r="Y34" i="1"/>
  <c r="X34" i="3"/>
  <c r="AA41" i="3"/>
  <c r="T41" i="3"/>
  <c r="AB33" i="1"/>
  <c r="AB33" i="3" s="1"/>
  <c r="U33" i="3"/>
  <c r="AA46" i="3"/>
  <c r="T46" i="3"/>
  <c r="AB34" i="1"/>
  <c r="AB34" i="3" s="1"/>
  <c r="U34" i="3"/>
  <c r="AC35" i="1"/>
  <c r="AC35" i="3" s="1"/>
  <c r="Y35" i="3"/>
  <c r="X36" i="3"/>
  <c r="AC48" i="3"/>
  <c r="Y48" i="3"/>
  <c r="W40" i="3"/>
  <c r="AB41" i="3"/>
  <c r="U41" i="3"/>
  <c r="X16" i="3"/>
  <c r="Y16" i="1"/>
  <c r="X46" i="3"/>
  <c r="AA34" i="1"/>
  <c r="AA34" i="3" s="1"/>
  <c r="T34" i="3"/>
  <c r="X31" i="3"/>
  <c r="Y31" i="1"/>
  <c r="W31" i="1"/>
  <c r="W31" i="3" s="1"/>
  <c r="AA42" i="3"/>
  <c r="T42" i="3"/>
  <c r="AC44" i="3"/>
  <c r="Y44" i="3"/>
  <c r="AB37" i="3"/>
  <c r="U37" i="3"/>
  <c r="AB43" i="3"/>
  <c r="U43" i="3"/>
  <c r="X32" i="3"/>
  <c r="Y32" i="1"/>
  <c r="AB39" i="3"/>
  <c r="U39" i="3"/>
  <c r="AB31" i="1"/>
  <c r="AB31" i="3" s="1"/>
  <c r="U31" i="3"/>
  <c r="AA38" i="3"/>
  <c r="T38" i="3"/>
  <c r="X38" i="3"/>
  <c r="AA43" i="3"/>
  <c r="T43" i="3"/>
  <c r="AB32" i="1"/>
  <c r="AB32" i="3" s="1"/>
  <c r="U32" i="3"/>
  <c r="AB45" i="3"/>
  <c r="U45" i="3"/>
  <c r="W28" i="1"/>
  <c r="W28" i="3" s="1"/>
  <c r="Q28" i="3"/>
  <c r="AB36" i="3"/>
  <c r="U36" i="3"/>
  <c r="W38" i="3"/>
  <c r="AA31" i="1"/>
  <c r="AA31" i="3" s="1"/>
  <c r="T31" i="3"/>
  <c r="AB42" i="3"/>
  <c r="U42" i="3"/>
  <c r="X45" i="3"/>
  <c r="AA35" i="1"/>
  <c r="AA35" i="3" s="1"/>
  <c r="T35" i="3"/>
  <c r="AA45" i="3"/>
  <c r="T45" i="3"/>
  <c r="AA36" i="3"/>
  <c r="T36" i="3"/>
  <c r="AB38" i="3"/>
  <c r="U38" i="3"/>
  <c r="X41" i="3"/>
  <c r="W43" i="3"/>
  <c r="Q43" i="3"/>
  <c r="AB40" i="3"/>
  <c r="U40" i="3"/>
  <c r="W45" i="3"/>
  <c r="Q45" i="3"/>
  <c r="AA33" i="1"/>
  <c r="AA33" i="3" s="1"/>
  <c r="T33" i="3"/>
  <c r="W37" i="3"/>
  <c r="AB35" i="1"/>
  <c r="AB35" i="3" s="1"/>
  <c r="U35" i="3"/>
  <c r="AC33" i="1"/>
  <c r="AC33" i="3" s="1"/>
  <c r="Y33" i="3"/>
  <c r="X28" i="3"/>
  <c r="Y28" i="1"/>
  <c r="X40" i="3"/>
  <c r="W41" i="3"/>
  <c r="Q41" i="3"/>
  <c r="X43" i="3"/>
  <c r="W34" i="1"/>
  <c r="W34" i="3" s="1"/>
  <c r="Q34" i="3"/>
  <c r="X39" i="3"/>
  <c r="Y23" i="3"/>
  <c r="AC23" i="1"/>
  <c r="AC23" i="3" s="1"/>
  <c r="U30" i="3"/>
  <c r="AB30" i="1"/>
  <c r="AB30" i="3" s="1"/>
  <c r="U20" i="3"/>
  <c r="AB20" i="1"/>
  <c r="AB20" i="3" s="1"/>
  <c r="AB25" i="1"/>
  <c r="AB25" i="3" s="1"/>
  <c r="U25" i="3"/>
  <c r="AB22" i="1"/>
  <c r="AB22" i="3" s="1"/>
  <c r="U22" i="3"/>
  <c r="AA26" i="1"/>
  <c r="AA26" i="3" s="1"/>
  <c r="T26" i="3"/>
  <c r="AA20" i="1"/>
  <c r="AA20" i="3" s="1"/>
  <c r="T20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AC29" i="1"/>
  <c r="AC29" i="3" s="1"/>
  <c r="Y29" i="3"/>
  <c r="X21" i="3" l="1"/>
  <c r="Y17" i="1"/>
  <c r="AC17" i="1" s="1"/>
  <c r="AC17" i="3" s="1"/>
  <c r="Y19" i="1"/>
  <c r="AC19" i="1" s="1"/>
  <c r="AC19" i="3" s="1"/>
  <c r="AA21" i="1"/>
  <c r="AA21" i="3" s="1"/>
  <c r="W17" i="1"/>
  <c r="W17" i="3" s="1"/>
  <c r="Y51" i="3"/>
  <c r="W19" i="1"/>
  <c r="W19" i="3" s="1"/>
  <c r="AA22" i="1"/>
  <c r="AA22" i="3" s="1"/>
  <c r="W24" i="1"/>
  <c r="W24" i="3" s="1"/>
  <c r="AC56" i="3"/>
  <c r="X22" i="3"/>
  <c r="AA27" i="1"/>
  <c r="AA27" i="3" s="1"/>
  <c r="W22" i="1"/>
  <c r="W22" i="3" s="1"/>
  <c r="X27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3"/>
  <c r="Y39" i="3"/>
  <c r="AC41" i="3"/>
  <c r="Y41" i="3"/>
  <c r="AC34" i="1"/>
  <c r="AC34" i="3" s="1"/>
  <c r="Y34" i="3"/>
  <c r="AC45" i="3"/>
  <c r="Y45" i="3"/>
  <c r="AC38" i="3"/>
  <c r="Y38" i="3"/>
  <c r="AC32" i="1"/>
  <c r="AC32" i="3" s="1"/>
  <c r="Y32" i="3"/>
  <c r="AC40" i="3"/>
  <c r="Y40" i="3"/>
  <c r="AC43" i="3"/>
  <c r="Y43" i="3"/>
  <c r="AC37" i="3"/>
  <c r="Y37" i="3"/>
  <c r="AC28" i="1"/>
  <c r="AC28" i="3" s="1"/>
  <c r="Y28" i="3"/>
  <c r="AC46" i="3"/>
  <c r="Y46" i="3"/>
  <c r="AC36" i="3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30" i="1"/>
  <c r="AC30" i="3" s="1"/>
  <c r="Y30" i="3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Y19" i="3" l="1"/>
  <c r="AC18" i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<sst xmlns="http://schemas.openxmlformats.org/spreadsheetml/2006/main" count="136" uniqueCount="65">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</sst>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Entry'!$N$16:$N$70</c:f>
              <c:numCache>
                <c:formatCode>0.0</c:formatCode>
                <c:ptCount val="55"/>
                <c:pt idx="0">
                  <c:v>0.97309417040358748</c:v>
                </c:pt>
                <c:pt idx="1">
                  <c:v>2.329205261636949</c:v>
                </c:pt>
                <c:pt idx="2">
                  <c:v>0.5028831945052129</c:v>
                </c:pt>
                <c:pt idx="3">
                  <c:v>2.3685397457318662</c:v>
                </c:pt>
                <c:pt idx="4">
                  <c:v>0.1225066956530918</c:v>
                </c:pt>
                <c:pt idx="5">
                  <c:v>0.21230048609120428</c:v>
                </c:pt>
                <c:pt idx="6">
                  <c:v>0.94459151838043331</c:v>
                </c:pt>
                <c:pt idx="7">
                  <c:v>1.8705543423870823</c:v>
                </c:pt>
                <c:pt idx="8">
                  <c:v>0.61721137041378271</c:v>
                </c:pt>
                <c:pt idx="9">
                  <c:v>0.77829167805526678</c:v>
                </c:pt>
                <c:pt idx="10">
                  <c:v>0.39982092566227123</c:v>
                </c:pt>
                <c:pt idx="11">
                  <c:v>1.0602614140507229</c:v>
                </c:pt>
                <c:pt idx="12">
                  <c:v>0.63575033358725952</c:v>
                </c:pt>
                <c:pt idx="13">
                  <c:v>0.98303448398959803</c:v>
                </c:pt>
                <c:pt idx="14">
                  <c:v>0.47303960197010042</c:v>
                </c:pt>
                <c:pt idx="15">
                  <c:v>0.7419475130032781</c:v>
                </c:pt>
                <c:pt idx="16">
                  <c:v>0.85601874548761403</c:v>
                </c:pt>
                <c:pt idx="17">
                  <c:v>0.62367962008722289</c:v>
                </c:pt>
                <c:pt idx="18">
                  <c:v>0.57109497194483017</c:v>
                </c:pt>
                <c:pt idx="19">
                  <c:v>0.25781267634511335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Entry'!$AC$16:$AC$70</c:f>
              <c:numCache>
                <c:formatCode>0.0</c:formatCode>
                <c:ptCount val="55"/>
                <c:pt idx="0">
                  <c:v>767.63954832558932</c:v>
                </c:pt>
                <c:pt idx="1">
                  <c:v>1298.2896158035981</c:v>
                </c:pt>
                <c:pt idx="2">
                  <c:v>205.97188061864236</c:v>
                </c:pt>
                <c:pt idx="3">
                  <c:v>469.17410926911691</c:v>
                </c:pt>
                <c:pt idx="4">
                  <c:v>44.481166381213463</c:v>
                </c:pt>
                <c:pt idx="5">
                  <c:v>137.39048123316746</c:v>
                </c:pt>
                <c:pt idx="6">
                  <c:v>219.40092733970704</c:v>
                </c:pt>
                <c:pt idx="7">
                  <c:v>340.45713367460456</c:v>
                </c:pt>
                <c:pt idx="8">
                  <c:v>337.16127334319475</c:v>
                </c:pt>
                <c:pt idx="9">
                  <c:v>242.64939909906445</c:v>
                </c:pt>
                <c:pt idx="10">
                  <c:v>1156.118136396891</c:v>
                </c:pt>
                <c:pt idx="11">
                  <c:v>1702.4011304946912</c:v>
                </c:pt>
                <c:pt idx="12">
                  <c:v>1115.7834922205654</c:v>
                </c:pt>
                <c:pt idx="13">
                  <c:v>1084.4765920779644</c:v>
                </c:pt>
                <c:pt idx="14">
                  <c:v>534.5466076426776</c:v>
                </c:pt>
                <c:pt idx="15">
                  <c:v>617.22282808534635</c:v>
                </c:pt>
                <c:pt idx="16">
                  <c:v>723.66885380032102</c:v>
                </c:pt>
                <c:pt idx="17">
                  <c:v>754.34056297234076</c:v>
                </c:pt>
                <c:pt idx="18">
                  <c:v>1065.653127372078</c:v>
                </c:pt>
                <c:pt idx="19">
                  <c:v>704.69163156658908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235.89746019000003</c:v>
                </c:pt>
                <c:pt idx="1">
                  <c:v>494.62370685000008</c:v>
                </c:pt>
                <c:pt idx="2">
                  <c:v>91.315145879999946</c:v>
                </c:pt>
                <c:pt idx="3">
                  <c:v>273.94543764000008</c:v>
                </c:pt>
                <c:pt idx="4">
                  <c:v>22.828786469999965</c:v>
                </c:pt>
                <c:pt idx="5">
                  <c:v>60.876763919999931</c:v>
                </c:pt>
                <c:pt idx="6">
                  <c:v>144.58231431000002</c:v>
                </c:pt>
                <c:pt idx="7">
                  <c:v>251.11665117000001</c:v>
                </c:pt>
                <c:pt idx="8">
                  <c:v>175.02069626999992</c:v>
                </c:pt>
                <c:pt idx="9">
                  <c:v>159.80150529000002</c:v>
                </c:pt>
                <c:pt idx="10">
                  <c:v>388.0893699899998</c:v>
                </c:pt>
                <c:pt idx="11">
                  <c:v>677.25399861000005</c:v>
                </c:pt>
                <c:pt idx="12">
                  <c:v>441.35653841999999</c:v>
                </c:pt>
                <c:pt idx="13">
                  <c:v>502.23330234000002</c:v>
                </c:pt>
                <c:pt idx="14">
                  <c:v>251.11665117000001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Entry'!$Z$16:$Z$70</c:f>
              <c:numCache>
                <c:formatCode>0.0</c:formatCode>
                <c:ptCount val="55"/>
                <c:pt idx="0">
                  <c:v>235.89746019000003</c:v>
                </c:pt>
                <c:pt idx="1">
                  <c:v>494.62370685000008</c:v>
                </c:pt>
                <c:pt idx="2">
                  <c:v>91.315145879999946</c:v>
                </c:pt>
                <c:pt idx="3">
                  <c:v>273.94543764000008</c:v>
                </c:pt>
                <c:pt idx="4">
                  <c:v>22.828786469999965</c:v>
                </c:pt>
                <c:pt idx="5">
                  <c:v>60.876763919999931</c:v>
                </c:pt>
                <c:pt idx="6">
                  <c:v>144.58231431000002</c:v>
                </c:pt>
                <c:pt idx="7">
                  <c:v>251.11665117000001</c:v>
                </c:pt>
                <c:pt idx="8">
                  <c:v>175.02069626999992</c:v>
                </c:pt>
                <c:pt idx="9">
                  <c:v>159.80150529000002</c:v>
                </c:pt>
                <c:pt idx="10">
                  <c:v>388.0893699899998</c:v>
                </c:pt>
                <c:pt idx="11">
                  <c:v>677.25399861000005</c:v>
                </c:pt>
                <c:pt idx="12">
                  <c:v>441.35653841999999</c:v>
                </c:pt>
                <c:pt idx="13">
                  <c:v>502.23330234000002</c:v>
                </c:pt>
                <c:pt idx="14">
                  <c:v>251.11665117000001</c:v>
                </c:pt>
                <c:pt idx="15">
                  <c:v>327.21260606999994</c:v>
                </c:pt>
                <c:pt idx="16">
                  <c:v>388.08936999000002</c:v>
                </c:pt>
                <c:pt idx="17">
                  <c:v>365.26058352000007</c:v>
                </c:pt>
                <c:pt idx="18">
                  <c:v>456.57572939999994</c:v>
                </c:pt>
                <c:pt idx="19">
                  <c:v>273.94543763999985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Entry'!$R$16:$R$70</c:f>
              <c:numCache>
                <c:formatCode>0.00</c:formatCode>
                <c:ptCount val="55"/>
                <c:pt idx="0">
                  <c:v>11.28875760857143</c:v>
                </c:pt>
                <c:pt idx="1">
                  <c:v>-1</c:v>
                </c:pt>
                <c:pt idx="2">
                  <c:v>4.0101916747967481</c:v>
                </c:pt>
                <c:pt idx="3">
                  <c:v>-1</c:v>
                </c:pt>
                <c:pt idx="4">
                  <c:v>2.9717885313111543</c:v>
                </c:pt>
                <c:pt idx="5">
                  <c:v>4.0150724604811021</c:v>
                </c:pt>
                <c:pt idx="6">
                  <c:v>1.9101776163859112</c:v>
                </c:pt>
                <c:pt idx="7">
                  <c:v>-1</c:v>
                </c:pt>
                <c:pt idx="8">
                  <c:v>2.9067264522012581</c:v>
                </c:pt>
                <c:pt idx="9">
                  <c:v>1.9321302038106238</c:v>
                </c:pt>
                <c:pt idx="10">
                  <c:v>8.4419434487726779</c:v>
                </c:pt>
                <c:pt idx="11">
                  <c:v>5.1640910600198406</c:v>
                </c:pt>
                <c:pt idx="12">
                  <c:v>5.2432108869323431</c:v>
                </c:pt>
                <c:pt idx="13">
                  <c:v>3.62038466</c:v>
                </c:pt>
                <c:pt idx="14">
                  <c:v>3.5430570798525798</c:v>
                </c:pt>
                <c:pt idx="15">
                  <c:v>2.7816989856811154</c:v>
                </c:pt>
                <c:pt idx="16">
                  <c:v>2.7106186291269254</c:v>
                </c:pt>
                <c:pt idx="17">
                  <c:v>3.3281884323570421</c:v>
                </c:pt>
                <c:pt idx="18">
                  <c:v>4.3289621395348838</c:v>
                </c:pt>
                <c:pt idx="19">
                  <c:v>5.4943888730964465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Entry'!$S$16:$S$70</c:f>
              <c:numCache>
                <c:formatCode>0.00</c:formatCode>
                <c:ptCount val="55"/>
                <c:pt idx="0">
                  <c:v>42.662024148095448</c:v>
                </c:pt>
                <c:pt idx="1">
                  <c:v>-1</c:v>
                </c:pt>
                <c:pt idx="2">
                  <c:v>8.4888932208732371</c:v>
                </c:pt>
                <c:pt idx="3">
                  <c:v>-1</c:v>
                </c:pt>
                <c:pt idx="4">
                  <c:v>5.3188947177637775</c:v>
                </c:pt>
                <c:pt idx="5">
                  <c:v>8.5050163089487434</c:v>
                </c:pt>
                <c:pt idx="6">
                  <c:v>2.6692454980219775</c:v>
                </c:pt>
                <c:pt idx="7">
                  <c:v>-1</c:v>
                </c:pt>
                <c:pt idx="8">
                  <c:v>5.1383532818517228</c:v>
                </c:pt>
                <c:pt idx="9">
                  <c:v>2.717253983656494</c:v>
                </c:pt>
                <c:pt idx="10">
                  <c:v>27.112132012497757</c:v>
                </c:pt>
                <c:pt idx="11">
                  <c:v>12.594587192760674</c:v>
                </c:pt>
                <c:pt idx="12">
                  <c:v>12.896898876118655</c:v>
                </c:pt>
                <c:pt idx="13">
                  <c:v>7.23720414720776</c:v>
                </c:pt>
                <c:pt idx="14">
                  <c:v>6.9975075994463527</c:v>
                </c:pt>
                <c:pt idx="15">
                  <c:v>4.7977462258855281</c:v>
                </c:pt>
                <c:pt idx="16">
                  <c:v>4.6078698044081809</c:v>
                </c:pt>
                <c:pt idx="17">
                  <c:v>6.3468436650227229</c:v>
                </c:pt>
                <c:pt idx="18">
                  <c:v>9.5647181059511031</c:v>
                </c:pt>
                <c:pt idx="19">
                  <c:v>13.873553744794398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Entry'!$AA$16:$AA$70</c:f>
              <c:numCache>
                <c:formatCode>0</c:formatCode>
                <c:ptCount val="55"/>
                <c:pt idx="0">
                  <c:v>1402.349284034897</c:v>
                </c:pt>
                <c:pt idx="1">
                  <c:v>-99</c:v>
                </c:pt>
                <c:pt idx="2">
                  <c:v>810.94844130726881</c:v>
                </c:pt>
                <c:pt idx="3">
                  <c:v>-99</c:v>
                </c:pt>
                <c:pt idx="4">
                  <c:v>772.15367271845389</c:v>
                </c:pt>
                <c:pt idx="5">
                  <c:v>1281.0031048844291</c:v>
                </c:pt>
                <c:pt idx="6">
                  <c:v>567.89210923421274</c:v>
                </c:pt>
                <c:pt idx="7">
                  <c:v>-99</c:v>
                </c:pt>
                <c:pt idx="8">
                  <c:v>1168.5109747335262</c:v>
                </c:pt>
                <c:pt idx="9">
                  <c:v>763.96566852377589</c:v>
                </c:pt>
                <c:pt idx="10">
                  <c:v>5221.5940223572134</c:v>
                </c:pt>
                <c:pt idx="11">
                  <c:v>3038.8786654517262</c:v>
                </c:pt>
                <c:pt idx="12">
                  <c:v>3315.3437549420255</c:v>
                </c:pt>
                <c:pt idx="13">
                  <c:v>2224.0866274323635</c:v>
                </c:pt>
                <c:pt idx="14">
                  <c:v>2298.5227872515625</c:v>
                </c:pt>
                <c:pt idx="15">
                  <c:v>1797.4658263555243</c:v>
                </c:pt>
                <c:pt idx="16">
                  <c:v>1835.8696517795579</c:v>
                </c:pt>
                <c:pt idx="17">
                  <c:v>2496.4306055054317</c:v>
                </c:pt>
                <c:pt idx="18">
                  <c:v>3639.3740810953618</c:v>
                </c:pt>
                <c:pt idx="19">
                  <c:v>5134.1188628620102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Entry'!$AB$16:$AB$70</c:f>
              <c:numCache>
                <c:formatCode>0</c:formatCode>
                <c:ptCount val="55"/>
                <c:pt idx="0">
                  <c:v>698.61662999999999</c:v>
                </c:pt>
                <c:pt idx="1">
                  <c:v>-99</c:v>
                </c:pt>
                <c:pt idx="2">
                  <c:v>523.29456000000005</c:v>
                </c:pt>
                <c:pt idx="3">
                  <c:v>-99</c:v>
                </c:pt>
                <c:pt idx="4">
                  <c:v>537.02379000000008</c:v>
                </c:pt>
                <c:pt idx="5">
                  <c:v>826.3634400000002</c:v>
                </c:pt>
                <c:pt idx="6">
                  <c:v>441.10467000000006</c:v>
                </c:pt>
                <c:pt idx="7">
                  <c:v>-99</c:v>
                </c:pt>
                <c:pt idx="8">
                  <c:v>817.19559000000015</c:v>
                </c:pt>
                <c:pt idx="9">
                  <c:v>591.71013000000005</c:v>
                </c:pt>
                <c:pt idx="10">
                  <c:v>2797.28523</c:v>
                </c:pt>
                <c:pt idx="11">
                  <c:v>1840.8107699999998</c:v>
                </c:pt>
                <c:pt idx="12">
                  <c:v>2000.6609399999995</c:v>
                </c:pt>
                <c:pt idx="13">
                  <c:v>1472.33718</c:v>
                </c:pt>
                <c:pt idx="14">
                  <c:v>1529.84889</c:v>
                </c:pt>
                <c:pt idx="15">
                  <c:v>1270.9467900000002</c:v>
                </c:pt>
                <c:pt idx="16">
                  <c:v>1306.5288299999997</c:v>
                </c:pt>
                <c:pt idx="17">
                  <c:v>1687.7642399999995</c:v>
                </c:pt>
                <c:pt idx="18">
                  <c:v>2303.9603999999999</c:v>
                </c:pt>
                <c:pt idx="19">
                  <c:v>3062.1772799999999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Entry'!$V$16:$V$70</c:f>
              <c:numCache>
                <c:formatCode>0.0</c:formatCode>
                <c:ptCount val="55"/>
                <c:pt idx="0">
                  <c:v>-99</c:v>
                </c:pt>
                <c:pt idx="1">
                  <c:v>41.088506160446315</c:v>
                </c:pt>
                <c:pt idx="2">
                  <c:v>-99</c:v>
                </c:pt>
                <c:pt idx="3">
                  <c:v>36.294252551935223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34.430477273816038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Entry'!$W$16:$W$70</c:f>
              <c:numCache>
                <c:formatCode>0.0</c:formatCode>
                <c:ptCount val="55"/>
                <c:pt idx="0">
                  <c:v>-99</c:v>
                </c:pt>
                <c:pt idx="1">
                  <c:v>41.611218486449168</c:v>
                </c:pt>
                <c:pt idx="2">
                  <c:v>-99</c:v>
                </c:pt>
                <c:pt idx="3">
                  <c:v>39.262300468484646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38.28472643127926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7"/>
  <sheetViews>
    <sheetView tabSelected="1" topLeftCell="A4" workbookViewId="0">
      <selection activeCell="Q10" sqref="Q10"/>
    </sheetView>
  </sheetViews>
  <sheetFormatPr defaultRowHeight="13.2" x14ac:dyDescent="0.25"/>
  <cols>
    <col min="3" max="3" width="10.77734375" customWidth="1"/>
    <col min="4" max="4" width="9.109375" bestFit="1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0.5</v>
      </c>
      <c r="L5" s="9" t="s">
        <v>9</v>
      </c>
      <c r="M5" s="11">
        <v>0.7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45006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4.5</v>
      </c>
      <c r="K9" s="9" t="s">
        <v>9</v>
      </c>
      <c r="L9" s="12">
        <f>(K5+M5)/2</f>
        <v>0.6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60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3</v>
      </c>
      <c r="C16" s="11">
        <v>3.3</v>
      </c>
      <c r="D16" s="11">
        <v>7.2</v>
      </c>
      <c r="E16" s="17"/>
      <c r="F16" s="13">
        <f>1.05*(C16-$O$3+$L$8)-0.05*(D16-$O$3-$L$9)</f>
        <v>3.3450000000000002</v>
      </c>
      <c r="G16" s="13">
        <f>D16-$O$3-$L$9</f>
        <v>6.6000000000000005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315</v>
      </c>
      <c r="K16" s="10">
        <f>J16-H16</f>
        <v>315</v>
      </c>
      <c r="L16" s="13">
        <f>J16/2088.54</f>
        <v>0.15082306300094803</v>
      </c>
      <c r="M16" s="13">
        <f>K16/2088.54</f>
        <v>0.15082306300094803</v>
      </c>
      <c r="N16" s="15">
        <f>(G16-F16)/(F16-I16)</f>
        <v>0.97309417040358748</v>
      </c>
      <c r="O16" s="15">
        <f>(F16-I16)/M16</f>
        <v>22.178305714285717</v>
      </c>
      <c r="P16" s="13">
        <f t="shared" ref="P16:P30" si="3">IF(F16&gt;G16,-1,34.7*(G16-F16))</f>
        <v>112.94850000000002</v>
      </c>
      <c r="Q16" s="13">
        <f t="shared" ref="Q16:Q30" si="4">IF(O16&lt;0,-1,(O16/1.5)^0.47-0.6)</f>
        <v>2.946691712316917</v>
      </c>
      <c r="R16" s="13">
        <f t="shared" ref="R16:R30" si="5">IF(N16&lt;1.2,0.509*(F16-I16)/M16,-1)</f>
        <v>11.28875760857143</v>
      </c>
      <c r="S16" s="13">
        <f t="shared" ref="S16:S30" si="6">IF(N16&lt;1.2,(0.5*O16)^1.56,-1)</f>
        <v>42.662024148095448</v>
      </c>
      <c r="T16" s="13">
        <f>IF(N16&lt;1.2,0.22*M16*((0.5*O16)^1.25),-1)</f>
        <v>0.67144956957247504</v>
      </c>
      <c r="U16" s="13">
        <f>IF(N16&lt;1.2,(F16-I16)/10,-1)</f>
        <v>0.33450000000000002</v>
      </c>
      <c r="V16" s="15">
        <f t="shared" ref="V16:V30" si="7">IF(N16&gt;=1.2,28+14.6*LOG(O16)-2.1*(LOG(O16)^2),-99)</f>
        <v>-99</v>
      </c>
      <c r="W16" s="15">
        <f t="shared" ref="W16:W30" si="8">IF(N16&gt;=1.2,37.3*((O16-0.8)/(Q16+0.8))^0.082,-99)</f>
        <v>-99</v>
      </c>
      <c r="X16" s="13">
        <f>IF(O16&gt;10,0.32+2.18*LOG(O16),IF(N16&lt;=0.6,0.14+2.36*LOG(O16),IF(N16&gt;=3,0.5+2*LOG(O16),(0.14+0.15*(N16-0.6)+(2.5-(0.14+0.15*(N16-0.6)))*LOG(O16)))))</f>
        <v>3.2541238371422296</v>
      </c>
      <c r="Y16" s="15">
        <f>IF(X16&lt;0.85,0.85*P16,X16*P16)</f>
        <v>367.5484062194592</v>
      </c>
      <c r="Z16" s="15">
        <f>P16*2088.54/1000</f>
        <v>235.89746019000003</v>
      </c>
      <c r="AA16" s="16">
        <f t="shared" ref="AA16:AA30" si="9">IF(T16=-1,-99,T16*2088.54)</f>
        <v>1402.349284034897</v>
      </c>
      <c r="AB16" s="16">
        <f t="shared" ref="AB16:AB30" si="10">IF(U16=-1,-99,U16*2088.54)</f>
        <v>698.61662999999999</v>
      </c>
      <c r="AC16" s="15">
        <f>Y16*2088.54/1000</f>
        <v>767.63954832558932</v>
      </c>
    </row>
    <row r="17" spans="2:29" x14ac:dyDescent="0.25">
      <c r="B17" s="20">
        <v>6</v>
      </c>
      <c r="C17" s="11">
        <v>3.1</v>
      </c>
      <c r="D17" s="11">
        <v>10.4</v>
      </c>
      <c r="E17" s="17"/>
      <c r="F17" s="13">
        <f t="shared" ref="F17:F30" si="11">1.05*(C17-$O$3+$L$8)-0.05*(D17-$O$3-$L$9)</f>
        <v>2.9750000000000001</v>
      </c>
      <c r="G17" s="13">
        <f t="shared" ref="G17:G30" si="12">D17-$O$3-$L$9</f>
        <v>9.8000000000000007</v>
      </c>
      <c r="H17" s="10">
        <f t="shared" si="0"/>
        <v>93.6</v>
      </c>
      <c r="I17" s="13">
        <f t="shared" si="1"/>
        <v>4.4815995863138842E-2</v>
      </c>
      <c r="J17" s="10">
        <f t="shared" si="2"/>
        <v>630</v>
      </c>
      <c r="K17" s="10">
        <f t="shared" ref="K17:K30" si="13">J17-H17</f>
        <v>536.4</v>
      </c>
      <c r="L17" s="13">
        <f t="shared" ref="L17:L30" si="14">J17/2088.54</f>
        <v>0.30164612600189605</v>
      </c>
      <c r="M17" s="13">
        <f t="shared" ref="M17:M30" si="15">K17/2088.54</f>
        <v>0.25683013013875722</v>
      </c>
      <c r="N17" s="15">
        <f t="shared" ref="N17:N30" si="16">(G17-F17)/(F17-I17)</f>
        <v>2.329205261636949</v>
      </c>
      <c r="O17" s="15">
        <f t="shared" ref="O17:O30" si="17">(F17-I17)/M17</f>
        <v>11.40903523489933</v>
      </c>
      <c r="P17" s="13">
        <f t="shared" si="3"/>
        <v>236.82750000000004</v>
      </c>
      <c r="Q17" s="13">
        <f t="shared" si="4"/>
        <v>1.9950402678842614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41.088506160446315</v>
      </c>
      <c r="W17" s="15">
        <f t="shared" si="8"/>
        <v>41.611218486449168</v>
      </c>
      <c r="X17" s="13">
        <f t="shared" ref="X17:X30" si="20">IF(O17&gt;10,0.32+2.18*LOG(O17),IF(N17&lt;=0.6,0.14+2.36*LOG(O17),IF(N17&gt;=3,0.5+2*LOG(O17),(0.14+0.15*(N17-0.6)+(2.5-(0.14+0.15*(N17-0.6)))*LOG(O17)))))</f>
        <v>2.624802648606809</v>
      </c>
      <c r="Y17" s="15">
        <f t="shared" ref="Y17:Y30" si="21">IF(X17&lt;0.85,0.85*P17,X17*P17)</f>
        <v>621.62544926292912</v>
      </c>
      <c r="Z17" s="15">
        <f t="shared" ref="Z17:Z30" si="22">P17*2088.54/1000</f>
        <v>494.62370685000008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1298.2896158035981</v>
      </c>
    </row>
    <row r="18" spans="2:29" x14ac:dyDescent="0.25">
      <c r="B18" s="11">
        <v>9</v>
      </c>
      <c r="C18" s="11">
        <v>2.5</v>
      </c>
      <c r="D18" s="11">
        <v>4.5</v>
      </c>
      <c r="E18" s="17"/>
      <c r="F18" s="13">
        <f t="shared" si="11"/>
        <v>2.6400000000000006</v>
      </c>
      <c r="G18" s="13">
        <f t="shared" si="12"/>
        <v>3.9</v>
      </c>
      <c r="H18" s="10">
        <f t="shared" si="0"/>
        <v>280.8</v>
      </c>
      <c r="I18" s="13">
        <f t="shared" si="1"/>
        <v>0.13444798758941653</v>
      </c>
      <c r="J18" s="10">
        <f t="shared" si="2"/>
        <v>945</v>
      </c>
      <c r="K18" s="10">
        <f t="shared" si="13"/>
        <v>664.2</v>
      </c>
      <c r="L18" s="13">
        <f t="shared" si="14"/>
        <v>0.45246918900284411</v>
      </c>
      <c r="M18" s="13">
        <f t="shared" si="15"/>
        <v>0.3180212014134276</v>
      </c>
      <c r="N18" s="15">
        <f t="shared" si="16"/>
        <v>0.5028831945052129</v>
      </c>
      <c r="O18" s="15">
        <f t="shared" si="17"/>
        <v>7.8785691056910574</v>
      </c>
      <c r="P18" s="13">
        <f t="shared" si="3"/>
        <v>43.72199999999998</v>
      </c>
      <c r="Q18" s="13">
        <f t="shared" si="4"/>
        <v>1.5805565906810215</v>
      </c>
      <c r="R18" s="13">
        <f t="shared" si="5"/>
        <v>4.0101916747967481</v>
      </c>
      <c r="S18" s="13">
        <f t="shared" si="6"/>
        <v>8.4888932208732371</v>
      </c>
      <c r="T18" s="13">
        <f t="shared" si="18"/>
        <v>0.38828485032954546</v>
      </c>
      <c r="U18" s="13">
        <f t="shared" si="19"/>
        <v>0.2505552012410584</v>
      </c>
      <c r="V18" s="15">
        <f t="shared" si="7"/>
        <v>-99</v>
      </c>
      <c r="W18" s="15">
        <f t="shared" si="8"/>
        <v>-99</v>
      </c>
      <c r="X18" s="13">
        <f t="shared" si="20"/>
        <v>2.25561574297123</v>
      </c>
      <c r="Y18" s="15">
        <f t="shared" si="21"/>
        <v>98.620031514188071</v>
      </c>
      <c r="Z18" s="15">
        <f t="shared" si="22"/>
        <v>91.315145879999946</v>
      </c>
      <c r="AA18" s="16">
        <f t="shared" si="9"/>
        <v>810.94844130726881</v>
      </c>
      <c r="AB18" s="16">
        <f t="shared" si="10"/>
        <v>523.29456000000005</v>
      </c>
      <c r="AC18" s="15">
        <f t="shared" si="23"/>
        <v>205.97188061864236</v>
      </c>
    </row>
    <row r="19" spans="2:29" x14ac:dyDescent="0.25">
      <c r="B19" s="20">
        <v>12</v>
      </c>
      <c r="C19" s="11">
        <v>1.8</v>
      </c>
      <c r="D19" s="11">
        <v>6.2</v>
      </c>
      <c r="E19" s="17"/>
      <c r="F19" s="13">
        <f t="shared" si="11"/>
        <v>1.82</v>
      </c>
      <c r="G19" s="13">
        <f t="shared" si="12"/>
        <v>5.6000000000000005</v>
      </c>
      <c r="H19" s="10">
        <f t="shared" si="0"/>
        <v>468</v>
      </c>
      <c r="I19" s="13">
        <f t="shared" si="1"/>
        <v>0.22407997931569423</v>
      </c>
      <c r="J19" s="10">
        <f t="shared" si="2"/>
        <v>1260</v>
      </c>
      <c r="K19" s="10">
        <f t="shared" si="13"/>
        <v>792</v>
      </c>
      <c r="L19" s="13">
        <f t="shared" si="14"/>
        <v>0.60329225200379211</v>
      </c>
      <c r="M19" s="13">
        <f t="shared" si="15"/>
        <v>0.37921227268809793</v>
      </c>
      <c r="N19" s="15">
        <f t="shared" si="16"/>
        <v>2.3685397457318662</v>
      </c>
      <c r="O19" s="15">
        <f t="shared" si="17"/>
        <v>4.2085136363636364</v>
      </c>
      <c r="P19" s="13">
        <f t="shared" si="3"/>
        <v>131.16600000000003</v>
      </c>
      <c r="Q19" s="13">
        <f t="shared" si="4"/>
        <v>1.0239685539542327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36.294252551935223</v>
      </c>
      <c r="W19" s="15">
        <f t="shared" si="8"/>
        <v>39.262300468484646</v>
      </c>
      <c r="X19" s="13">
        <f t="shared" si="20"/>
        <v>1.7126553130834494</v>
      </c>
      <c r="Y19" s="15">
        <f t="shared" si="21"/>
        <v>224.64214679590378</v>
      </c>
      <c r="Z19" s="15">
        <f t="shared" si="22"/>
        <v>273.94543764000008</v>
      </c>
      <c r="AA19" s="16">
        <f t="shared" si="9"/>
        <v>-99</v>
      </c>
      <c r="AB19" s="16">
        <f t="shared" si="10"/>
        <v>-99</v>
      </c>
      <c r="AC19" s="15">
        <f t="shared" si="23"/>
        <v>469.17410926911691</v>
      </c>
    </row>
    <row r="20" spans="2:29" x14ac:dyDescent="0.25">
      <c r="B20" s="11">
        <v>15</v>
      </c>
      <c r="C20" s="11">
        <v>2.7</v>
      </c>
      <c r="D20" s="11">
        <v>3.8</v>
      </c>
      <c r="E20" s="17"/>
      <c r="F20" s="13">
        <f t="shared" si="11"/>
        <v>2.8850000000000002</v>
      </c>
      <c r="G20" s="13">
        <f t="shared" si="12"/>
        <v>3.1999999999999997</v>
      </c>
      <c r="H20" s="10">
        <f t="shared" si="0"/>
        <v>655.19999999999993</v>
      </c>
      <c r="I20" s="13">
        <f t="shared" si="1"/>
        <v>0.3137119710419719</v>
      </c>
      <c r="J20" s="10">
        <f t="shared" si="2"/>
        <v>1575</v>
      </c>
      <c r="K20" s="10">
        <f t="shared" si="13"/>
        <v>919.80000000000007</v>
      </c>
      <c r="L20" s="13">
        <f t="shared" si="14"/>
        <v>0.75411531500474016</v>
      </c>
      <c r="M20" s="13">
        <f t="shared" si="15"/>
        <v>0.44040334396276831</v>
      </c>
      <c r="N20" s="15">
        <f t="shared" si="16"/>
        <v>0.1225066956530918</v>
      </c>
      <c r="O20" s="15">
        <f t="shared" si="17"/>
        <v>5.8384843444227004</v>
      </c>
      <c r="P20" s="13">
        <f t="shared" si="3"/>
        <v>10.930499999999984</v>
      </c>
      <c r="Q20" s="13">
        <f t="shared" si="4"/>
        <v>1.2940793299164235</v>
      </c>
      <c r="R20" s="13">
        <f t="shared" si="5"/>
        <v>2.9717885313111543</v>
      </c>
      <c r="S20" s="13">
        <f t="shared" si="6"/>
        <v>5.3188947177637775</v>
      </c>
      <c r="T20" s="13">
        <f t="shared" si="18"/>
        <v>0.36970978421215484</v>
      </c>
      <c r="U20" s="13">
        <f t="shared" si="19"/>
        <v>0.25712880289580287</v>
      </c>
      <c r="V20" s="15">
        <f t="shared" si="7"/>
        <v>-99</v>
      </c>
      <c r="W20" s="15">
        <f t="shared" si="8"/>
        <v>-99</v>
      </c>
      <c r="X20" s="13">
        <f t="shared" si="20"/>
        <v>1.9484682832207301</v>
      </c>
      <c r="Y20" s="15">
        <f t="shared" si="21"/>
        <v>21.297732569744159</v>
      </c>
      <c r="Z20" s="15">
        <f t="shared" si="22"/>
        <v>22.828786469999965</v>
      </c>
      <c r="AA20" s="16">
        <f t="shared" si="9"/>
        <v>772.15367271845389</v>
      </c>
      <c r="AB20" s="16">
        <f t="shared" si="10"/>
        <v>537.02379000000008</v>
      </c>
      <c r="AC20" s="15">
        <f t="shared" si="23"/>
        <v>44.481166381213463</v>
      </c>
    </row>
    <row r="21" spans="2:29" x14ac:dyDescent="0.25">
      <c r="B21" s="20">
        <v>18</v>
      </c>
      <c r="C21" s="11">
        <v>4.2</v>
      </c>
      <c r="D21" s="11">
        <v>5.8</v>
      </c>
      <c r="E21" s="17"/>
      <c r="F21" s="13">
        <f t="shared" si="11"/>
        <v>4.3600000000000012</v>
      </c>
      <c r="G21" s="13">
        <f t="shared" si="12"/>
        <v>5.2</v>
      </c>
      <c r="H21" s="10">
        <f t="shared" si="0"/>
        <v>842.4</v>
      </c>
      <c r="I21" s="13">
        <f t="shared" si="1"/>
        <v>0.40334396276824958</v>
      </c>
      <c r="J21" s="10">
        <f t="shared" si="2"/>
        <v>1890</v>
      </c>
      <c r="K21" s="10">
        <f t="shared" si="13"/>
        <v>1047.5999999999999</v>
      </c>
      <c r="L21" s="13">
        <f t="shared" si="14"/>
        <v>0.90493837800568822</v>
      </c>
      <c r="M21" s="13">
        <f t="shared" si="15"/>
        <v>0.50159441523743853</v>
      </c>
      <c r="N21" s="15">
        <f t="shared" si="16"/>
        <v>0.21230048609120428</v>
      </c>
      <c r="O21" s="15">
        <f t="shared" si="17"/>
        <v>7.8881580756013783</v>
      </c>
      <c r="P21" s="13">
        <f t="shared" si="3"/>
        <v>29.147999999999968</v>
      </c>
      <c r="Q21" s="13">
        <f t="shared" si="4"/>
        <v>1.5818035429172226</v>
      </c>
      <c r="R21" s="13">
        <f t="shared" si="5"/>
        <v>4.0150724604811021</v>
      </c>
      <c r="S21" s="13">
        <f t="shared" si="6"/>
        <v>8.5050163089487434</v>
      </c>
      <c r="T21" s="13">
        <f t="shared" si="18"/>
        <v>0.61334860949966441</v>
      </c>
      <c r="U21" s="13">
        <f t="shared" si="19"/>
        <v>0.39566560372317516</v>
      </c>
      <c r="V21" s="15">
        <f t="shared" si="7"/>
        <v>-99</v>
      </c>
      <c r="W21" s="15">
        <f t="shared" si="8"/>
        <v>-99</v>
      </c>
      <c r="X21" s="13">
        <f t="shared" si="20"/>
        <v>2.2568624280639589</v>
      </c>
      <c r="Y21" s="15">
        <f t="shared" si="21"/>
        <v>65.783026053208204</v>
      </c>
      <c r="Z21" s="15">
        <f t="shared" si="22"/>
        <v>60.876763919999931</v>
      </c>
      <c r="AA21" s="16">
        <f t="shared" si="9"/>
        <v>1281.0031048844291</v>
      </c>
      <c r="AB21" s="16">
        <f t="shared" si="10"/>
        <v>826.3634400000002</v>
      </c>
      <c r="AC21" s="15">
        <f t="shared" si="23"/>
        <v>137.39048123316746</v>
      </c>
    </row>
    <row r="22" spans="2:29" x14ac:dyDescent="0.25">
      <c r="B22" s="11">
        <v>21</v>
      </c>
      <c r="C22" s="11">
        <v>2.5</v>
      </c>
      <c r="D22" s="11">
        <v>5.2</v>
      </c>
      <c r="E22" s="17"/>
      <c r="F22" s="13">
        <f t="shared" si="11"/>
        <v>2.6050000000000004</v>
      </c>
      <c r="G22" s="13">
        <f t="shared" si="12"/>
        <v>4.6000000000000005</v>
      </c>
      <c r="H22" s="10">
        <f t="shared" si="0"/>
        <v>1029.5999999999999</v>
      </c>
      <c r="I22" s="13">
        <f t="shared" si="1"/>
        <v>0.49297595449452725</v>
      </c>
      <c r="J22" s="10">
        <f t="shared" si="2"/>
        <v>2205</v>
      </c>
      <c r="K22" s="10">
        <f t="shared" si="13"/>
        <v>1175.4000000000001</v>
      </c>
      <c r="L22" s="13">
        <f t="shared" si="14"/>
        <v>1.0557614410066363</v>
      </c>
      <c r="M22" s="13">
        <f t="shared" si="15"/>
        <v>0.56278548651210902</v>
      </c>
      <c r="N22" s="15">
        <f t="shared" si="16"/>
        <v>0.94459151838043331</v>
      </c>
      <c r="O22" s="15">
        <f t="shared" si="17"/>
        <v>3.7528047473200612</v>
      </c>
      <c r="P22" s="13">
        <f t="shared" si="3"/>
        <v>69.226500000000016</v>
      </c>
      <c r="Q22" s="13">
        <f t="shared" si="4"/>
        <v>0.93880792333451402</v>
      </c>
      <c r="R22" s="13">
        <f t="shared" si="5"/>
        <v>1.9101776163859112</v>
      </c>
      <c r="S22" s="13">
        <f t="shared" si="6"/>
        <v>2.6692454980219775</v>
      </c>
      <c r="T22" s="13">
        <f t="shared" si="18"/>
        <v>0.27190865831356487</v>
      </c>
      <c r="U22" s="13">
        <f t="shared" si="19"/>
        <v>0.21120240455054731</v>
      </c>
      <c r="V22" s="15">
        <f t="shared" si="7"/>
        <v>-99</v>
      </c>
      <c r="W22" s="15">
        <f t="shared" si="8"/>
        <v>-99</v>
      </c>
      <c r="X22" s="13">
        <f t="shared" si="20"/>
        <v>1.5174810860288752</v>
      </c>
      <c r="Y22" s="15">
        <f t="shared" si="21"/>
        <v>105.04990440197795</v>
      </c>
      <c r="Z22" s="15">
        <f t="shared" si="22"/>
        <v>144.58231431000002</v>
      </c>
      <c r="AA22" s="16">
        <f t="shared" si="9"/>
        <v>567.89210923421274</v>
      </c>
      <c r="AB22" s="16">
        <f t="shared" si="10"/>
        <v>441.10467000000006</v>
      </c>
      <c r="AC22" s="15">
        <f t="shared" si="23"/>
        <v>219.40092733970704</v>
      </c>
    </row>
    <row r="23" spans="2:29" x14ac:dyDescent="0.25">
      <c r="B23" s="20">
        <v>24</v>
      </c>
      <c r="C23" s="11">
        <v>2.4</v>
      </c>
      <c r="D23" s="11">
        <v>6.5</v>
      </c>
      <c r="E23" s="17"/>
      <c r="F23" s="13">
        <f t="shared" si="11"/>
        <v>2.4350000000000005</v>
      </c>
      <c r="G23" s="13">
        <f t="shared" si="12"/>
        <v>5.9</v>
      </c>
      <c r="H23" s="10">
        <f t="shared" si="0"/>
        <v>1216.8</v>
      </c>
      <c r="I23" s="13">
        <f t="shared" si="1"/>
        <v>0.58260794622080492</v>
      </c>
      <c r="J23" s="10">
        <f t="shared" si="2"/>
        <v>2520</v>
      </c>
      <c r="K23" s="10">
        <f t="shared" si="13"/>
        <v>1303.2</v>
      </c>
      <c r="L23" s="13">
        <f t="shared" si="14"/>
        <v>1.2065845040075842</v>
      </c>
      <c r="M23" s="13">
        <f t="shared" si="15"/>
        <v>0.6239765577867793</v>
      </c>
      <c r="N23" s="15">
        <f t="shared" si="16"/>
        <v>1.8705543423870823</v>
      </c>
      <c r="O23" s="15">
        <f t="shared" si="17"/>
        <v>2.9686885359116029</v>
      </c>
      <c r="P23" s="13">
        <f t="shared" si="3"/>
        <v>120.2355</v>
      </c>
      <c r="Q23" s="13">
        <f t="shared" si="4"/>
        <v>0.7782959717461676</v>
      </c>
      <c r="R23" s="13">
        <f t="shared" si="5"/>
        <v>-1</v>
      </c>
      <c r="S23" s="13">
        <f t="shared" si="6"/>
        <v>-1</v>
      </c>
      <c r="T23" s="13">
        <f t="shared" si="18"/>
        <v>-1</v>
      </c>
      <c r="U23" s="13">
        <f t="shared" si="19"/>
        <v>-1</v>
      </c>
      <c r="V23" s="15">
        <f t="shared" si="7"/>
        <v>34.430477273816038</v>
      </c>
      <c r="W23" s="15">
        <f t="shared" si="8"/>
        <v>38.28472643127926</v>
      </c>
      <c r="X23" s="13">
        <f t="shared" si="20"/>
        <v>1.3557728334156671</v>
      </c>
      <c r="Y23" s="15">
        <f t="shared" si="21"/>
        <v>163.01202451214945</v>
      </c>
      <c r="Z23" s="15">
        <f t="shared" si="22"/>
        <v>251.11665117000001</v>
      </c>
      <c r="AA23" s="16">
        <f t="shared" si="9"/>
        <v>-99</v>
      </c>
      <c r="AB23" s="16">
        <f t="shared" si="10"/>
        <v>-99</v>
      </c>
      <c r="AC23" s="15">
        <f t="shared" si="23"/>
        <v>340.45713367460456</v>
      </c>
    </row>
    <row r="24" spans="2:29" x14ac:dyDescent="0.25">
      <c r="B24" s="11">
        <v>27</v>
      </c>
      <c r="C24" s="11">
        <v>4.5</v>
      </c>
      <c r="D24" s="11">
        <v>7.6</v>
      </c>
      <c r="E24" s="17"/>
      <c r="F24" s="13">
        <f t="shared" si="11"/>
        <v>4.5850000000000009</v>
      </c>
      <c r="G24" s="13">
        <f t="shared" si="12"/>
        <v>7</v>
      </c>
      <c r="H24" s="10">
        <f t="shared" si="0"/>
        <v>1404</v>
      </c>
      <c r="I24" s="13">
        <f t="shared" si="1"/>
        <v>0.6722399379470827</v>
      </c>
      <c r="J24" s="10">
        <f t="shared" si="2"/>
        <v>2835</v>
      </c>
      <c r="K24" s="10">
        <f t="shared" si="13"/>
        <v>1431</v>
      </c>
      <c r="L24" s="13">
        <f t="shared" si="14"/>
        <v>1.3574075670085324</v>
      </c>
      <c r="M24" s="13">
        <f t="shared" si="15"/>
        <v>0.68516762906144968</v>
      </c>
      <c r="N24" s="15">
        <f t="shared" si="16"/>
        <v>0.61721137041378271</v>
      </c>
      <c r="O24" s="15">
        <f t="shared" si="17"/>
        <v>5.7106610062893086</v>
      </c>
      <c r="P24" s="13">
        <f t="shared" si="3"/>
        <v>83.800499999999971</v>
      </c>
      <c r="Q24" s="13">
        <f t="shared" si="4"/>
        <v>1.2744752352892723</v>
      </c>
      <c r="R24" s="13">
        <f t="shared" si="5"/>
        <v>2.9067264522012581</v>
      </c>
      <c r="S24" s="13">
        <f t="shared" si="6"/>
        <v>5.1383532818517228</v>
      </c>
      <c r="T24" s="13">
        <f t="shared" si="18"/>
        <v>0.55948699796677404</v>
      </c>
      <c r="U24" s="13">
        <f t="shared" si="19"/>
        <v>0.39127600620529179</v>
      </c>
      <c r="V24" s="15">
        <f t="shared" si="7"/>
        <v>-99</v>
      </c>
      <c r="W24" s="15">
        <f t="shared" si="8"/>
        <v>-99</v>
      </c>
      <c r="X24" s="13">
        <f t="shared" si="20"/>
        <v>1.9264080221865003</v>
      </c>
      <c r="Y24" s="15">
        <f t="shared" si="21"/>
        <v>161.43395546323976</v>
      </c>
      <c r="Z24" s="15">
        <f t="shared" si="22"/>
        <v>175.02069626999992</v>
      </c>
      <c r="AA24" s="16">
        <f t="shared" si="9"/>
        <v>1168.5109747335262</v>
      </c>
      <c r="AB24" s="16">
        <f t="shared" si="10"/>
        <v>817.19559000000015</v>
      </c>
      <c r="AC24" s="15">
        <f t="shared" si="23"/>
        <v>337.16127334319475</v>
      </c>
    </row>
    <row r="25" spans="2:29" x14ac:dyDescent="0.25">
      <c r="B25" s="20">
        <v>30</v>
      </c>
      <c r="C25" s="11">
        <v>3.5</v>
      </c>
      <c r="D25" s="11">
        <v>6.4</v>
      </c>
      <c r="E25" s="17"/>
      <c r="F25" s="13">
        <f t="shared" si="11"/>
        <v>3.5950000000000002</v>
      </c>
      <c r="G25" s="13">
        <f t="shared" si="12"/>
        <v>5.8000000000000007</v>
      </c>
      <c r="H25" s="10">
        <f t="shared" si="0"/>
        <v>1591.2</v>
      </c>
      <c r="I25" s="13">
        <f t="shared" si="1"/>
        <v>0.76187192967336037</v>
      </c>
      <c r="J25" s="10">
        <f t="shared" si="2"/>
        <v>3150</v>
      </c>
      <c r="K25" s="10">
        <f t="shared" si="13"/>
        <v>1558.8</v>
      </c>
      <c r="L25" s="13">
        <f t="shared" si="14"/>
        <v>1.5082306300094803</v>
      </c>
      <c r="M25" s="13">
        <f t="shared" si="15"/>
        <v>0.74635870033611995</v>
      </c>
      <c r="N25" s="15">
        <f t="shared" si="16"/>
        <v>0.77829167805526678</v>
      </c>
      <c r="O25" s="15">
        <f t="shared" si="17"/>
        <v>3.7959336027713628</v>
      </c>
      <c r="P25" s="13">
        <f t="shared" si="3"/>
        <v>76.513500000000022</v>
      </c>
      <c r="Q25" s="13">
        <f t="shared" si="4"/>
        <v>0.94709454088682754</v>
      </c>
      <c r="R25" s="13">
        <f t="shared" si="5"/>
        <v>1.9321302038106238</v>
      </c>
      <c r="S25" s="13">
        <f t="shared" si="6"/>
        <v>2.717253983656494</v>
      </c>
      <c r="T25" s="13">
        <f t="shared" si="18"/>
        <v>0.36578934017245346</v>
      </c>
      <c r="U25" s="13">
        <f t="shared" si="19"/>
        <v>0.28331280703266398</v>
      </c>
      <c r="V25" s="15">
        <f t="shared" si="7"/>
        <v>-99</v>
      </c>
      <c r="W25" s="15">
        <f t="shared" si="8"/>
        <v>-99</v>
      </c>
      <c r="X25" s="13">
        <f t="shared" si="20"/>
        <v>1.5184425119069815</v>
      </c>
      <c r="Y25" s="15">
        <f t="shared" si="21"/>
        <v>116.18135113479487</v>
      </c>
      <c r="Z25" s="15">
        <f t="shared" si="22"/>
        <v>159.80150529000002</v>
      </c>
      <c r="AA25" s="16">
        <f t="shared" si="9"/>
        <v>763.96566852377589</v>
      </c>
      <c r="AB25" s="16">
        <f t="shared" si="10"/>
        <v>591.71013000000005</v>
      </c>
      <c r="AC25" s="15">
        <f t="shared" si="23"/>
        <v>242.64939909906445</v>
      </c>
    </row>
    <row r="26" spans="2:29" x14ac:dyDescent="0.25">
      <c r="B26" s="11">
        <v>33</v>
      </c>
      <c r="C26" s="11">
        <v>14.3</v>
      </c>
      <c r="D26" s="11">
        <v>20.2</v>
      </c>
      <c r="E26" s="17"/>
      <c r="F26" s="13">
        <f t="shared" si="11"/>
        <v>14.245000000000001</v>
      </c>
      <c r="G26" s="13">
        <f t="shared" si="12"/>
        <v>19.599999999999998</v>
      </c>
      <c r="H26" s="10">
        <f t="shared" si="0"/>
        <v>1778.3999999999999</v>
      </c>
      <c r="I26" s="13">
        <f t="shared" si="1"/>
        <v>0.85150392139963793</v>
      </c>
      <c r="J26" s="10">
        <f t="shared" si="2"/>
        <v>3465</v>
      </c>
      <c r="K26" s="10">
        <f t="shared" si="13"/>
        <v>1686.6000000000001</v>
      </c>
      <c r="L26" s="13">
        <f t="shared" si="14"/>
        <v>1.6590536930104283</v>
      </c>
      <c r="M26" s="13">
        <f t="shared" si="15"/>
        <v>0.80754977161079045</v>
      </c>
      <c r="N26" s="15">
        <f t="shared" si="16"/>
        <v>0.39982092566227123</v>
      </c>
      <c r="O26" s="15">
        <f t="shared" si="17"/>
        <v>16.585350586979722</v>
      </c>
      <c r="P26" s="13">
        <f t="shared" si="3"/>
        <v>185.81849999999991</v>
      </c>
      <c r="Q26" s="13">
        <f t="shared" si="4"/>
        <v>2.4939101459641186</v>
      </c>
      <c r="R26" s="13">
        <f t="shared" si="5"/>
        <v>8.4419434487726779</v>
      </c>
      <c r="S26" s="13">
        <f t="shared" si="6"/>
        <v>27.112132012497757</v>
      </c>
      <c r="T26" s="13">
        <f t="shared" si="18"/>
        <v>2.500116838728113</v>
      </c>
      <c r="U26" s="13">
        <f t="shared" si="19"/>
        <v>1.3393496078600362</v>
      </c>
      <c r="V26" s="15">
        <f t="shared" si="7"/>
        <v>-99</v>
      </c>
      <c r="W26" s="15">
        <f t="shared" si="8"/>
        <v>-99</v>
      </c>
      <c r="X26" s="13">
        <f t="shared" si="20"/>
        <v>2.9789997505643653</v>
      </c>
      <c r="Y26" s="15">
        <f t="shared" si="21"/>
        <v>553.55326515024421</v>
      </c>
      <c r="Z26" s="15">
        <f t="shared" si="22"/>
        <v>388.0893699899998</v>
      </c>
      <c r="AA26" s="16">
        <f t="shared" si="9"/>
        <v>5221.5940223572134</v>
      </c>
      <c r="AB26" s="16">
        <f t="shared" si="10"/>
        <v>2797.28523</v>
      </c>
      <c r="AC26" s="15">
        <f t="shared" si="23"/>
        <v>1156.118136396891</v>
      </c>
    </row>
    <row r="27" spans="2:29" x14ac:dyDescent="0.25">
      <c r="B27" s="20">
        <v>36</v>
      </c>
      <c r="C27" s="11">
        <v>10</v>
      </c>
      <c r="D27" s="11">
        <v>19.7</v>
      </c>
      <c r="E27" s="17"/>
      <c r="F27" s="13">
        <f t="shared" si="11"/>
        <v>9.754999999999999</v>
      </c>
      <c r="G27" s="13">
        <f t="shared" si="12"/>
        <v>19.099999999999998</v>
      </c>
      <c r="H27" s="10">
        <f t="shared" si="0"/>
        <v>1965.6</v>
      </c>
      <c r="I27" s="13">
        <f t="shared" si="1"/>
        <v>0.94113591312591571</v>
      </c>
      <c r="J27" s="10">
        <f t="shared" si="2"/>
        <v>3780</v>
      </c>
      <c r="K27" s="10">
        <f t="shared" si="13"/>
        <v>1814.4</v>
      </c>
      <c r="L27" s="13">
        <f t="shared" si="14"/>
        <v>1.8098767560113764</v>
      </c>
      <c r="M27" s="13">
        <f t="shared" si="15"/>
        <v>0.86874084288546072</v>
      </c>
      <c r="N27" s="15">
        <f t="shared" si="16"/>
        <v>1.0602614140507229</v>
      </c>
      <c r="O27" s="15">
        <f t="shared" si="17"/>
        <v>10.145562003968253</v>
      </c>
      <c r="P27" s="13">
        <f t="shared" si="3"/>
        <v>324.2715</v>
      </c>
      <c r="Q27" s="13">
        <f t="shared" si="4"/>
        <v>1.8557654196799076</v>
      </c>
      <c r="R27" s="13">
        <f t="shared" si="5"/>
        <v>5.1640910600198406</v>
      </c>
      <c r="S27" s="13">
        <f t="shared" si="6"/>
        <v>12.594587192760674</v>
      </c>
      <c r="T27" s="13">
        <f t="shared" si="18"/>
        <v>1.455025360037024</v>
      </c>
      <c r="U27" s="13">
        <f t="shared" si="19"/>
        <v>0.88138640868740836</v>
      </c>
      <c r="V27" s="15">
        <f t="shared" si="7"/>
        <v>-99</v>
      </c>
      <c r="W27" s="15">
        <f t="shared" si="8"/>
        <v>-99</v>
      </c>
      <c r="X27" s="13">
        <f t="shared" si="20"/>
        <v>2.5136819184363755</v>
      </c>
      <c r="Y27" s="15">
        <f t="shared" si="21"/>
        <v>815.11540621424115</v>
      </c>
      <c r="Z27" s="15">
        <f t="shared" si="22"/>
        <v>677.25399861000005</v>
      </c>
      <c r="AA27" s="16">
        <f t="shared" si="9"/>
        <v>3038.8786654517262</v>
      </c>
      <c r="AB27" s="16">
        <f t="shared" si="10"/>
        <v>1840.8107699999998</v>
      </c>
      <c r="AC27" s="15">
        <f t="shared" si="23"/>
        <v>1702.4011304946912</v>
      </c>
    </row>
    <row r="28" spans="2:29" x14ac:dyDescent="0.25">
      <c r="B28" s="11">
        <v>39</v>
      </c>
      <c r="C28" s="11">
        <v>10.7</v>
      </c>
      <c r="D28" s="24">
        <v>17.3</v>
      </c>
      <c r="E28" s="17"/>
      <c r="F28" s="13">
        <f t="shared" si="11"/>
        <v>10.61</v>
      </c>
      <c r="G28" s="13">
        <f t="shared" si="12"/>
        <v>16.7</v>
      </c>
      <c r="H28" s="10">
        <f t="shared" si="0"/>
        <v>2152.7999999999997</v>
      </c>
      <c r="I28" s="13">
        <f t="shared" si="1"/>
        <v>1.0307679048521934</v>
      </c>
      <c r="J28" s="10">
        <f t="shared" si="2"/>
        <v>4095</v>
      </c>
      <c r="K28" s="10">
        <f t="shared" si="13"/>
        <v>1942.2000000000003</v>
      </c>
      <c r="L28" s="13">
        <f t="shared" si="14"/>
        <v>1.9606998190123244</v>
      </c>
      <c r="M28" s="13">
        <f t="shared" si="15"/>
        <v>0.9299319141601311</v>
      </c>
      <c r="N28" s="15">
        <f t="shared" si="16"/>
        <v>0.63575033358725952</v>
      </c>
      <c r="O28" s="15">
        <f t="shared" si="17"/>
        <v>10.301003707136235</v>
      </c>
      <c r="P28" s="13">
        <f t="shared" si="3"/>
        <v>211.32300000000001</v>
      </c>
      <c r="Q28" s="13">
        <f t="shared" si="4"/>
        <v>1.8733780007413308</v>
      </c>
      <c r="R28" s="13">
        <f t="shared" si="5"/>
        <v>5.2432108869323431</v>
      </c>
      <c r="S28" s="13">
        <f t="shared" si="6"/>
        <v>12.896898876118655</v>
      </c>
      <c r="T28" s="13">
        <f t="shared" si="18"/>
        <v>1.5873977778457802</v>
      </c>
      <c r="U28" s="13">
        <f t="shared" si="19"/>
        <v>0.95792320951478049</v>
      </c>
      <c r="V28" s="15">
        <f t="shared" si="7"/>
        <v>-99</v>
      </c>
      <c r="W28" s="15">
        <f t="shared" si="8"/>
        <v>-99</v>
      </c>
      <c r="X28" s="13">
        <f t="shared" si="20"/>
        <v>2.5280774047551842</v>
      </c>
      <c r="Y28" s="15">
        <f t="shared" si="21"/>
        <v>534.24090140507985</v>
      </c>
      <c r="Z28" s="15">
        <f t="shared" si="22"/>
        <v>441.35653841999999</v>
      </c>
      <c r="AA28" s="16">
        <f t="shared" si="9"/>
        <v>3315.3437549420255</v>
      </c>
      <c r="AB28" s="16">
        <f t="shared" si="10"/>
        <v>2000.6609399999995</v>
      </c>
      <c r="AC28" s="15">
        <f t="shared" si="23"/>
        <v>1115.7834922205654</v>
      </c>
    </row>
    <row r="29" spans="2:29" x14ac:dyDescent="0.25">
      <c r="B29" s="20">
        <v>42</v>
      </c>
      <c r="C29" s="11">
        <v>8.3000000000000007</v>
      </c>
      <c r="D29" s="11">
        <v>15.7</v>
      </c>
      <c r="E29" s="17"/>
      <c r="F29" s="13">
        <f t="shared" si="11"/>
        <v>8.17</v>
      </c>
      <c r="G29" s="13">
        <f t="shared" si="12"/>
        <v>15.1</v>
      </c>
      <c r="H29" s="10">
        <f t="shared" si="0"/>
        <v>2340</v>
      </c>
      <c r="I29" s="13">
        <f t="shared" si="1"/>
        <v>1.1203998965784712</v>
      </c>
      <c r="J29" s="10">
        <f t="shared" si="2"/>
        <v>4410</v>
      </c>
      <c r="K29" s="10">
        <f t="shared" si="13"/>
        <v>2070</v>
      </c>
      <c r="L29" s="13">
        <f t="shared" si="14"/>
        <v>2.1115228820132725</v>
      </c>
      <c r="M29" s="13">
        <f t="shared" si="15"/>
        <v>0.99112298543480137</v>
      </c>
      <c r="N29" s="15">
        <f t="shared" si="16"/>
        <v>0.98303448398959803</v>
      </c>
      <c r="O29" s="15">
        <f t="shared" si="17"/>
        <v>7.1127399999999996</v>
      </c>
      <c r="P29" s="13">
        <f t="shared" si="3"/>
        <v>240.471</v>
      </c>
      <c r="Q29" s="13">
        <f t="shared" si="4"/>
        <v>1.4782341027734871</v>
      </c>
      <c r="R29" s="13">
        <f t="shared" si="5"/>
        <v>3.62038466</v>
      </c>
      <c r="S29" s="13">
        <f t="shared" si="6"/>
        <v>7.23720414720776</v>
      </c>
      <c r="T29" s="13">
        <f t="shared" si="18"/>
        <v>1.0649001826311029</v>
      </c>
      <c r="U29" s="13">
        <f t="shared" si="19"/>
        <v>0.70496001034215294</v>
      </c>
      <c r="V29" s="15">
        <f t="shared" si="7"/>
        <v>-99</v>
      </c>
      <c r="W29" s="15">
        <f t="shared" si="8"/>
        <v>-99</v>
      </c>
      <c r="X29" s="13">
        <f t="shared" si="20"/>
        <v>2.1593084071191271</v>
      </c>
      <c r="Y29" s="15">
        <f t="shared" si="21"/>
        <v>519.25105196834363</v>
      </c>
      <c r="Z29" s="15">
        <f t="shared" si="22"/>
        <v>502.23330234000002</v>
      </c>
      <c r="AA29" s="16">
        <f t="shared" si="9"/>
        <v>2224.0866274323635</v>
      </c>
      <c r="AB29" s="16">
        <f t="shared" si="10"/>
        <v>1472.33718</v>
      </c>
      <c r="AC29" s="15">
        <f t="shared" si="23"/>
        <v>1084.4765920779644</v>
      </c>
    </row>
    <row r="30" spans="2:29" x14ac:dyDescent="0.25">
      <c r="B30" s="11">
        <v>45</v>
      </c>
      <c r="C30" s="11">
        <v>8.5</v>
      </c>
      <c r="D30" s="24">
        <v>12.6</v>
      </c>
      <c r="E30" s="17"/>
      <c r="F30" s="13">
        <f t="shared" si="11"/>
        <v>8.5350000000000001</v>
      </c>
      <c r="G30" s="13">
        <f t="shared" si="12"/>
        <v>12</v>
      </c>
      <c r="H30" s="10">
        <f t="shared" si="0"/>
        <v>2527.1999999999998</v>
      </c>
      <c r="I30" s="13">
        <f t="shared" si="1"/>
        <v>1.2100318883047487</v>
      </c>
      <c r="J30" s="10">
        <f t="shared" si="2"/>
        <v>4725</v>
      </c>
      <c r="K30" s="10">
        <f t="shared" si="13"/>
        <v>2197.8000000000002</v>
      </c>
      <c r="L30" s="13">
        <f t="shared" si="14"/>
        <v>2.2623459450142205</v>
      </c>
      <c r="M30" s="13">
        <f t="shared" si="15"/>
        <v>1.0523140567094718</v>
      </c>
      <c r="N30" s="15">
        <f t="shared" si="16"/>
        <v>0.47303960197010042</v>
      </c>
      <c r="O30" s="15">
        <f t="shared" si="17"/>
        <v>6.9608194103194103</v>
      </c>
      <c r="P30" s="13">
        <f t="shared" si="3"/>
        <v>120.2355</v>
      </c>
      <c r="Q30" s="13">
        <f t="shared" si="4"/>
        <v>1.4572519402223612</v>
      </c>
      <c r="R30" s="13">
        <f t="shared" si="5"/>
        <v>3.5430570798525798</v>
      </c>
      <c r="S30" s="13">
        <f t="shared" si="6"/>
        <v>6.9975075994463527</v>
      </c>
      <c r="T30" s="13">
        <f t="shared" si="18"/>
        <v>1.1005404671452605</v>
      </c>
      <c r="U30" s="13">
        <f t="shared" si="19"/>
        <v>0.73249681116952514</v>
      </c>
      <c r="V30" s="15">
        <f t="shared" si="7"/>
        <v>-99</v>
      </c>
      <c r="W30" s="15">
        <f t="shared" si="8"/>
        <v>-99</v>
      </c>
      <c r="X30" s="13">
        <f t="shared" si="20"/>
        <v>2.1286784653750508</v>
      </c>
      <c r="Y30" s="15">
        <f t="shared" si="21"/>
        <v>255.94271962360193</v>
      </c>
      <c r="Z30" s="15">
        <f t="shared" si="22"/>
        <v>251.11665117000001</v>
      </c>
      <c r="AA30" s="16">
        <f t="shared" si="9"/>
        <v>2298.5227872515625</v>
      </c>
      <c r="AB30" s="16">
        <f t="shared" si="10"/>
        <v>1529.84889</v>
      </c>
      <c r="AC30" s="15">
        <f t="shared" si="23"/>
        <v>534.5466076426776</v>
      </c>
    </row>
    <row r="31" spans="2:29" x14ac:dyDescent="0.25">
      <c r="B31" s="20">
        <v>48</v>
      </c>
      <c r="C31" s="11">
        <v>7.4</v>
      </c>
      <c r="D31" s="24">
        <v>12.5</v>
      </c>
      <c r="E31" s="17"/>
      <c r="F31" s="13">
        <f t="shared" ref="F31:F35" si="24">1.05*(C31-$O$3+$L$8)-0.05*(D31-$O$3-$L$9)</f>
        <v>7.3850000000000016</v>
      </c>
      <c r="G31" s="13">
        <f t="shared" ref="G31:G35" si="25">D31-$O$3-$L$9</f>
        <v>11.9</v>
      </c>
      <c r="H31" s="10">
        <f t="shared" ref="H31:H35" si="26">IF(B31&gt;$D$9,(B31-$D$9)*62.4,0)</f>
        <v>2714.4</v>
      </c>
      <c r="I31" s="13">
        <f t="shared" ref="I31:I35" si="27">H31/2088.54</f>
        <v>1.2996638800310265</v>
      </c>
      <c r="J31" s="10">
        <f t="shared" ref="J31:J35" si="28">B31*$D$10</f>
        <v>5040</v>
      </c>
      <c r="K31" s="10">
        <f t="shared" ref="K31:K35" si="29">J31-H31</f>
        <v>2325.6</v>
      </c>
      <c r="L31" s="13">
        <f t="shared" ref="L31:L35" si="30">J31/2088.54</f>
        <v>2.4131690080151684</v>
      </c>
      <c r="M31" s="13">
        <f t="shared" ref="M31:M35" si="31">K31/2088.54</f>
        <v>1.1135051279841419</v>
      </c>
      <c r="N31" s="15">
        <f t="shared" ref="N31:N35" si="32">(G31-F31)/(F31-I31)</f>
        <v>0.7419475130032781</v>
      </c>
      <c r="O31" s="15">
        <f t="shared" ref="O31:O35" si="33">(F31-I31)/M31</f>
        <v>5.4650274767801879</v>
      </c>
      <c r="P31" s="13">
        <f t="shared" ref="P31:P35" si="34">IF(F31&gt;G31,-1,34.7*(G31-F31))</f>
        <v>156.67049999999998</v>
      </c>
      <c r="Q31" s="13">
        <f t="shared" ref="Q31:Q35" si="35">IF(O31&lt;0,-1,(O31/1.5)^0.47-0.6)</f>
        <v>1.2361388200738137</v>
      </c>
      <c r="R31" s="13">
        <f t="shared" ref="R31:R35" si="36">IF(N31&lt;1.2,0.509*(F31-I31)/M31,-1)</f>
        <v>2.7816989856811154</v>
      </c>
      <c r="S31" s="13">
        <f t="shared" ref="S31:S35" si="37">IF(N31&lt;1.2,(0.5*O31)^1.56,-1)</f>
        <v>4.7977462258855281</v>
      </c>
      <c r="T31" s="13">
        <f t="shared" ref="T31:T35" si="38">IF(N31&lt;1.2,0.22*M31*((0.5*O31)^1.25),-1)</f>
        <v>0.86063270339831865</v>
      </c>
      <c r="U31" s="13">
        <f t="shared" ref="U31:U35" si="39">IF(N31&lt;1.2,(F31-I31)/10,-1)</f>
        <v>0.60853361199689748</v>
      </c>
      <c r="V31" s="15">
        <f t="shared" ref="V31:V35" si="40">IF(N31&gt;=1.2,28+14.6*LOG(O31)-2.1*(LOG(O31)^2),-99)</f>
        <v>-99</v>
      </c>
      <c r="W31" s="15">
        <f t="shared" ref="W31:W35" si="41">IF(N31&gt;=1.2,37.3*((O31-0.8)/(Q31+0.8))^0.082,-99)</f>
        <v>-99</v>
      </c>
      <c r="X31" s="13">
        <f t="shared" ref="X31:X35" si="42">IF(O31&gt;10,0.32+2.18*LOG(O31),IF(N31&lt;=0.6,0.14+2.36*LOG(O31),IF(N31&gt;=3,0.5+2*LOG(O31),(0.14+0.15*(N31-0.6)+(2.5-(0.14+0.15*(N31-0.6)))*LOG(O31)))))</f>
        <v>1.8863051625624261</v>
      </c>
      <c r="Y31" s="15">
        <f t="shared" ref="Y31:Y35" si="43">IF(X31&lt;0.85,0.85*P31,X31*P31)</f>
        <v>295.52837297123654</v>
      </c>
      <c r="Z31" s="15">
        <f t="shared" ref="Z31:Z35" si="44">P31*2088.54/1000</f>
        <v>327.21260606999994</v>
      </c>
      <c r="AA31" s="16">
        <f t="shared" ref="AA31:AA35" si="45">IF(T31=-1,-99,T31*2088.54)</f>
        <v>1797.4658263555243</v>
      </c>
      <c r="AB31" s="16">
        <f t="shared" ref="AB31:AB35" si="46">IF(U31=-1,-99,U31*2088.54)</f>
        <v>1270.9467900000002</v>
      </c>
      <c r="AC31" s="15">
        <f t="shared" ref="AC31:AC35" si="47">Y31*2088.54/1000</f>
        <v>617.22282808534635</v>
      </c>
    </row>
    <row r="32" spans="2:29" x14ac:dyDescent="0.25">
      <c r="B32" s="11">
        <v>51</v>
      </c>
      <c r="C32" s="11">
        <v>7.7</v>
      </c>
      <c r="D32" s="24">
        <v>13.6</v>
      </c>
      <c r="E32" s="17"/>
      <c r="F32" s="13">
        <f t="shared" si="24"/>
        <v>7.6449999999999996</v>
      </c>
      <c r="G32" s="13">
        <f t="shared" si="25"/>
        <v>13</v>
      </c>
      <c r="H32" s="10">
        <f t="shared" si="26"/>
        <v>2901.6</v>
      </c>
      <c r="I32" s="13">
        <f t="shared" si="27"/>
        <v>1.3892958717573041</v>
      </c>
      <c r="J32" s="10">
        <f t="shared" si="28"/>
        <v>5355</v>
      </c>
      <c r="K32" s="10">
        <f t="shared" si="29"/>
        <v>2453.4</v>
      </c>
      <c r="L32" s="13">
        <f t="shared" si="30"/>
        <v>2.5639920710161164</v>
      </c>
      <c r="M32" s="13">
        <f t="shared" si="31"/>
        <v>1.1746961992588125</v>
      </c>
      <c r="N32" s="15">
        <f t="shared" si="32"/>
        <v>0.85601874548761403</v>
      </c>
      <c r="O32" s="15">
        <f t="shared" si="33"/>
        <v>5.3253804108583997</v>
      </c>
      <c r="P32" s="13">
        <f t="shared" si="34"/>
        <v>185.81850000000003</v>
      </c>
      <c r="Q32" s="13">
        <f t="shared" si="35"/>
        <v>1.2139357799433279</v>
      </c>
      <c r="R32" s="13">
        <f t="shared" si="36"/>
        <v>2.7106186291269254</v>
      </c>
      <c r="S32" s="13">
        <f t="shared" si="37"/>
        <v>4.6078698044081809</v>
      </c>
      <c r="T32" s="13">
        <f t="shared" si="38"/>
        <v>0.87902058460913268</v>
      </c>
      <c r="U32" s="13">
        <f t="shared" si="39"/>
        <v>0.62557041282426951</v>
      </c>
      <c r="V32" s="15">
        <f t="shared" si="40"/>
        <v>-99</v>
      </c>
      <c r="W32" s="15">
        <f t="shared" si="41"/>
        <v>-99</v>
      </c>
      <c r="X32" s="13">
        <f t="shared" si="42"/>
        <v>1.8646964069615404</v>
      </c>
      <c r="Y32" s="15">
        <f t="shared" si="43"/>
        <v>346.49508929698305</v>
      </c>
      <c r="Z32" s="15">
        <f t="shared" si="44"/>
        <v>388.08936999000002</v>
      </c>
      <c r="AA32" s="16">
        <f t="shared" si="45"/>
        <v>1835.8696517795579</v>
      </c>
      <c r="AB32" s="16">
        <f t="shared" si="46"/>
        <v>1306.5288299999997</v>
      </c>
      <c r="AC32" s="15">
        <f t="shared" si="47"/>
        <v>723.66885380032102</v>
      </c>
    </row>
    <row r="33" spans="1:29" x14ac:dyDescent="0.25">
      <c r="B33" s="20">
        <v>54</v>
      </c>
      <c r="C33" s="11">
        <v>9.6</v>
      </c>
      <c r="D33" s="24">
        <v>15.2</v>
      </c>
      <c r="E33" s="17"/>
      <c r="F33" s="13">
        <f t="shared" si="24"/>
        <v>9.5599999999999987</v>
      </c>
      <c r="G33" s="13">
        <f t="shared" si="25"/>
        <v>14.6</v>
      </c>
      <c r="H33" s="10">
        <f t="shared" si="26"/>
        <v>3088.7999999999997</v>
      </c>
      <c r="I33" s="13">
        <f t="shared" si="27"/>
        <v>1.4789278634835816</v>
      </c>
      <c r="J33" s="10">
        <f t="shared" si="28"/>
        <v>5670</v>
      </c>
      <c r="K33" s="10">
        <f t="shared" si="29"/>
        <v>2581.2000000000003</v>
      </c>
      <c r="L33" s="13">
        <f t="shared" si="30"/>
        <v>2.7148151340170648</v>
      </c>
      <c r="M33" s="13">
        <f t="shared" si="31"/>
        <v>1.2358872705334829</v>
      </c>
      <c r="N33" s="15">
        <f t="shared" si="32"/>
        <v>0.62367962008722289</v>
      </c>
      <c r="O33" s="15">
        <f t="shared" si="33"/>
        <v>6.5386806136680589</v>
      </c>
      <c r="P33" s="13">
        <f t="shared" si="34"/>
        <v>174.88800000000003</v>
      </c>
      <c r="Q33" s="13">
        <f t="shared" si="35"/>
        <v>1.3976411092866252</v>
      </c>
      <c r="R33" s="13">
        <f t="shared" si="36"/>
        <v>3.3281884323570421</v>
      </c>
      <c r="S33" s="13">
        <f t="shared" si="37"/>
        <v>6.3468436650227229</v>
      </c>
      <c r="T33" s="13">
        <f t="shared" si="38"/>
        <v>1.1952993983861606</v>
      </c>
      <c r="U33" s="13">
        <f t="shared" si="39"/>
        <v>0.80810721365164162</v>
      </c>
      <c r="V33" s="15">
        <f t="shared" si="40"/>
        <v>-99</v>
      </c>
      <c r="W33" s="15">
        <f t="shared" si="41"/>
        <v>-99</v>
      </c>
      <c r="X33" s="13">
        <f t="shared" si="42"/>
        <v>2.0652120623112249</v>
      </c>
      <c r="Y33" s="15">
        <f t="shared" si="43"/>
        <v>361.18080715348555</v>
      </c>
      <c r="Z33" s="15">
        <f t="shared" si="44"/>
        <v>365.26058352000007</v>
      </c>
      <c r="AA33" s="16">
        <f t="shared" si="45"/>
        <v>2496.4306055054317</v>
      </c>
      <c r="AB33" s="16">
        <f t="shared" si="46"/>
        <v>1687.7642399999995</v>
      </c>
      <c r="AC33" s="15">
        <f t="shared" si="47"/>
        <v>754.34056297234076</v>
      </c>
    </row>
    <row r="34" spans="1:29" x14ac:dyDescent="0.25">
      <c r="B34" s="11">
        <v>57</v>
      </c>
      <c r="C34" s="11">
        <v>12.7</v>
      </c>
      <c r="D34" s="24">
        <v>19.5</v>
      </c>
      <c r="E34" s="17"/>
      <c r="F34" s="13">
        <f t="shared" si="24"/>
        <v>12.6</v>
      </c>
      <c r="G34" s="13">
        <f t="shared" si="25"/>
        <v>18.899999999999999</v>
      </c>
      <c r="H34" s="10">
        <f t="shared" si="26"/>
        <v>3276</v>
      </c>
      <c r="I34" s="13">
        <f t="shared" si="27"/>
        <v>1.5685598552098596</v>
      </c>
      <c r="J34" s="10">
        <f t="shared" si="28"/>
        <v>5985</v>
      </c>
      <c r="K34" s="10">
        <f t="shared" si="29"/>
        <v>2709</v>
      </c>
      <c r="L34" s="13">
        <f t="shared" si="30"/>
        <v>2.8656381970180127</v>
      </c>
      <c r="M34" s="13">
        <f t="shared" si="31"/>
        <v>1.2970783418081531</v>
      </c>
      <c r="N34" s="15">
        <f t="shared" si="32"/>
        <v>0.57109497194483017</v>
      </c>
      <c r="O34" s="15">
        <f t="shared" si="33"/>
        <v>8.504837209302325</v>
      </c>
      <c r="P34" s="13">
        <f t="shared" si="34"/>
        <v>218.60999999999999</v>
      </c>
      <c r="Q34" s="13">
        <f t="shared" si="35"/>
        <v>1.660373102308295</v>
      </c>
      <c r="R34" s="13">
        <f t="shared" si="36"/>
        <v>4.3289621395348838</v>
      </c>
      <c r="S34" s="13">
        <f t="shared" si="37"/>
        <v>9.5647181059511031</v>
      </c>
      <c r="T34" s="13">
        <f t="shared" si="38"/>
        <v>1.74254459148274</v>
      </c>
      <c r="U34" s="13">
        <f t="shared" si="39"/>
        <v>1.1031440144790141</v>
      </c>
      <c r="V34" s="15">
        <f t="shared" si="40"/>
        <v>-99</v>
      </c>
      <c r="W34" s="15">
        <f t="shared" si="41"/>
        <v>-99</v>
      </c>
      <c r="X34" s="13">
        <f t="shared" si="42"/>
        <v>2.3340117723131826</v>
      </c>
      <c r="Y34" s="15">
        <f t="shared" si="43"/>
        <v>510.23831354538481</v>
      </c>
      <c r="Z34" s="15">
        <f t="shared" si="44"/>
        <v>456.57572939999994</v>
      </c>
      <c r="AA34" s="16">
        <f t="shared" si="45"/>
        <v>3639.3740810953618</v>
      </c>
      <c r="AB34" s="16">
        <f t="shared" si="46"/>
        <v>2303.9603999999999</v>
      </c>
      <c r="AC34" s="15">
        <f t="shared" si="47"/>
        <v>1065.653127372078</v>
      </c>
    </row>
    <row r="35" spans="1:29" x14ac:dyDescent="0.25">
      <c r="B35" s="20">
        <v>60</v>
      </c>
      <c r="C35" s="11">
        <v>16.3</v>
      </c>
      <c r="D35" s="24">
        <v>20.7</v>
      </c>
      <c r="E35" s="17"/>
      <c r="F35" s="13">
        <f t="shared" si="24"/>
        <v>16.32</v>
      </c>
      <c r="G35" s="13">
        <f t="shared" si="25"/>
        <v>20.099999999999998</v>
      </c>
      <c r="H35" s="10">
        <f t="shared" si="26"/>
        <v>3463.2</v>
      </c>
      <c r="I35" s="13">
        <f t="shared" si="27"/>
        <v>1.6581918469361372</v>
      </c>
      <c r="J35" s="10">
        <f t="shared" si="28"/>
        <v>6300</v>
      </c>
      <c r="K35" s="10">
        <f t="shared" si="29"/>
        <v>2836.8</v>
      </c>
      <c r="L35" s="13">
        <f t="shared" si="30"/>
        <v>3.0164612600189606</v>
      </c>
      <c r="M35" s="13">
        <f t="shared" si="31"/>
        <v>1.3582694130828235</v>
      </c>
      <c r="N35" s="15">
        <f t="shared" si="32"/>
        <v>0.25781267634511335</v>
      </c>
      <c r="O35" s="15">
        <f t="shared" si="33"/>
        <v>10.794477157360406</v>
      </c>
      <c r="P35" s="13">
        <f t="shared" si="34"/>
        <v>131.16599999999994</v>
      </c>
      <c r="Q35" s="13">
        <f t="shared" si="35"/>
        <v>1.9283772020517689</v>
      </c>
      <c r="R35" s="13">
        <f t="shared" si="36"/>
        <v>5.4943888730964465</v>
      </c>
      <c r="S35" s="13">
        <f t="shared" si="37"/>
        <v>13.873553744794398</v>
      </c>
      <c r="T35" s="13">
        <f t="shared" si="38"/>
        <v>2.4582334371675958</v>
      </c>
      <c r="U35" s="13">
        <f t="shared" si="39"/>
        <v>1.4661808153063862</v>
      </c>
      <c r="V35" s="15">
        <f t="shared" si="40"/>
        <v>-99</v>
      </c>
      <c r="W35" s="15">
        <f t="shared" si="41"/>
        <v>-99</v>
      </c>
      <c r="X35" s="13">
        <f t="shared" si="42"/>
        <v>2.5723795133710023</v>
      </c>
      <c r="Y35" s="15">
        <f t="shared" si="43"/>
        <v>337.40873125082072</v>
      </c>
      <c r="Z35" s="15">
        <f t="shared" si="44"/>
        <v>273.94543763999985</v>
      </c>
      <c r="AA35" s="16">
        <f t="shared" si="45"/>
        <v>5134.1188628620102</v>
      </c>
      <c r="AB35" s="16">
        <f t="shared" si="46"/>
        <v>3062.1772799999999</v>
      </c>
      <c r="AC35" s="15">
        <f t="shared" si="47"/>
        <v>704.69163156658908</v>
      </c>
    </row>
    <row r="36" spans="1:29" x14ac:dyDescent="0.25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1:29" x14ac:dyDescent="0.25">
      <c r="B37" s="20"/>
      <c r="C37" s="11"/>
      <c r="D37" s="11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1:29" x14ac:dyDescent="0.25">
      <c r="A38" t="s">
        <v>60</v>
      </c>
      <c r="B38" s="11"/>
      <c r="C38" s="11"/>
      <c r="D38" s="11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1:29" x14ac:dyDescent="0.25">
      <c r="B39" s="20"/>
      <c r="C39" s="11"/>
      <c r="D39" s="11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1:29" x14ac:dyDescent="0.25">
      <c r="B40" s="11"/>
      <c r="C40" s="28"/>
      <c r="D40" s="11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1:29" x14ac:dyDescent="0.25">
      <c r="B41" s="20"/>
      <c r="C41" s="28"/>
      <c r="D41" s="11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1:29" x14ac:dyDescent="0.25">
      <c r="B42" s="11"/>
      <c r="C42" s="28"/>
      <c r="D42" s="11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1:29" x14ac:dyDescent="0.25">
      <c r="B43" s="20"/>
      <c r="C43" s="28"/>
      <c r="D43" s="11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1:29" x14ac:dyDescent="0.25">
      <c r="B44" s="11"/>
      <c r="C44" s="28"/>
      <c r="D44" s="11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1:29" x14ac:dyDescent="0.25">
      <c r="B45" s="11"/>
      <c r="C45" s="28"/>
      <c r="D45" s="11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1:29" x14ac:dyDescent="0.25">
      <c r="B46" s="11"/>
      <c r="C46" s="28"/>
      <c r="D46" s="11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1:29" x14ac:dyDescent="0.25">
      <c r="B47" s="11"/>
      <c r="C47" s="28"/>
      <c r="D47" s="11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21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DMT-06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60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45006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DMT-06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4.5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3</v>
      </c>
      <c r="C16" s="10">
        <f>'Data Entry'!C16</f>
        <v>3.3</v>
      </c>
      <c r="D16" s="10">
        <f>'Data Entry'!D16</f>
        <v>7.2</v>
      </c>
      <c r="E16" s="10">
        <f>'Data Entry'!E16</f>
        <v>0</v>
      </c>
      <c r="F16" s="10">
        <f>'Data Entry'!F16</f>
        <v>3.3450000000000002</v>
      </c>
      <c r="G16" s="10">
        <f>'Data Entry'!G16</f>
        <v>6.6000000000000005</v>
      </c>
      <c r="H16" s="10">
        <f>'Data Entry'!H16</f>
        <v>0</v>
      </c>
      <c r="I16" s="10">
        <f>'Data Entry'!I16</f>
        <v>0</v>
      </c>
      <c r="J16" s="10">
        <f>'Data Entry'!J16</f>
        <v>315</v>
      </c>
      <c r="K16" s="10">
        <f>'Data Entry'!K16</f>
        <v>315</v>
      </c>
      <c r="L16">
        <f>'Data Entry'!L16</f>
        <v>0.15082306300094803</v>
      </c>
      <c r="M16">
        <f>'Data Entry'!M16</f>
        <v>0.15082306300094803</v>
      </c>
      <c r="N16" s="13">
        <f>'Data Entry'!N16</f>
        <v>0.97309417040358748</v>
      </c>
      <c r="O16" s="15">
        <f>'Data Entry'!O16</f>
        <v>22.178305714285717</v>
      </c>
      <c r="P16" s="15">
        <f>'Data Entry'!P16</f>
        <v>112.94850000000002</v>
      </c>
      <c r="Q16" s="15">
        <f>'Data Entry'!Q16</f>
        <v>2.946691712316917</v>
      </c>
      <c r="R16" s="15">
        <f>'Data Entry'!R16</f>
        <v>11.28875760857143</v>
      </c>
      <c r="S16" s="15">
        <f>'Data Entry'!S16</f>
        <v>42.662024148095448</v>
      </c>
      <c r="T16" s="15">
        <f>IF('Data Entry'!T16=-1,"",'Data Entry'!T16)</f>
        <v>0.67144956957247504</v>
      </c>
      <c r="U16" s="15">
        <f>IF('Data Entry'!U16=-1,"",'Data Entry'!U16)</f>
        <v>0.33450000000000002</v>
      </c>
      <c r="V16" s="15" t="str">
        <f>IF('Data Entry'!V16=-99,"",'Data Entry'!V16)</f>
        <v/>
      </c>
      <c r="W16" s="15" t="str">
        <f>IF('Data Entry'!W16=-99,"",'Data Entry'!W16)</f>
        <v/>
      </c>
      <c r="X16" s="15">
        <f>'Data Entry'!X16</f>
        <v>3.2541238371422296</v>
      </c>
      <c r="Y16" s="15">
        <f>'Data Entry'!Y16</f>
        <v>367.5484062194592</v>
      </c>
      <c r="Z16" s="15">
        <f>'Data Entry'!Z16</f>
        <v>235.89746019000003</v>
      </c>
      <c r="AA16" s="15">
        <f>IF('Data Entry'!AA16=-99,"",'Data Entry'!AA16)</f>
        <v>1402.349284034897</v>
      </c>
      <c r="AB16" s="15">
        <f>IF('Data Entry'!AB16=-99,"",'Data Entry'!AB16)</f>
        <v>698.61662999999999</v>
      </c>
      <c r="AC16" s="15">
        <f>'Data Entry'!AC16</f>
        <v>767.63954832558932</v>
      </c>
    </row>
    <row r="17" spans="1:29" x14ac:dyDescent="0.25">
      <c r="A17" s="10"/>
      <c r="B17" s="10">
        <f>'Data Entry'!B17</f>
        <v>6</v>
      </c>
      <c r="C17" s="10">
        <f>'Data Entry'!C17</f>
        <v>3.1</v>
      </c>
      <c r="D17" s="10">
        <f>'Data Entry'!D17</f>
        <v>10.4</v>
      </c>
      <c r="E17" s="10">
        <f>'Data Entry'!E17</f>
        <v>0</v>
      </c>
      <c r="F17" s="10">
        <f>'Data Entry'!F17</f>
        <v>2.9750000000000001</v>
      </c>
      <c r="G17" s="10">
        <f>'Data Entry'!G17</f>
        <v>9.8000000000000007</v>
      </c>
      <c r="H17" s="10">
        <f>'Data Entry'!H17</f>
        <v>93.6</v>
      </c>
      <c r="I17" s="10">
        <f>'Data Entry'!I17</f>
        <v>4.4815995863138842E-2</v>
      </c>
      <c r="J17" s="10">
        <f>'Data Entry'!J17</f>
        <v>630</v>
      </c>
      <c r="K17" s="10">
        <f>'Data Entry'!K17</f>
        <v>536.4</v>
      </c>
      <c r="L17">
        <f>'Data Entry'!L17</f>
        <v>0.30164612600189605</v>
      </c>
      <c r="M17">
        <f>'Data Entry'!M17</f>
        <v>0.25683013013875722</v>
      </c>
      <c r="N17" s="13">
        <f>'Data Entry'!N17</f>
        <v>2.329205261636949</v>
      </c>
      <c r="O17" s="15">
        <f>'Data Entry'!O17</f>
        <v>11.40903523489933</v>
      </c>
      <c r="P17" s="15">
        <f>'Data Entry'!P17</f>
        <v>236.82750000000004</v>
      </c>
      <c r="Q17" s="15">
        <f>'Data Entry'!Q17</f>
        <v>1.9950402678842614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41.088506160446315</v>
      </c>
      <c r="W17" s="15">
        <f>IF('Data Entry'!W17=-99,"",'Data Entry'!W17)</f>
        <v>41.611218486449168</v>
      </c>
      <c r="X17" s="15">
        <f>'Data Entry'!X17</f>
        <v>2.624802648606809</v>
      </c>
      <c r="Y17" s="15">
        <f>'Data Entry'!Y17</f>
        <v>621.62544926292912</v>
      </c>
      <c r="Z17" s="15">
        <f>'Data Entry'!Z17</f>
        <v>494.62370685000008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1298.2896158035981</v>
      </c>
    </row>
    <row r="18" spans="1:29" x14ac:dyDescent="0.25">
      <c r="A18" s="10"/>
      <c r="B18" s="10">
        <f>'Data Entry'!B18</f>
        <v>9</v>
      </c>
      <c r="C18" s="10">
        <f>'Data Entry'!C18</f>
        <v>2.5</v>
      </c>
      <c r="D18" s="10">
        <f>'Data Entry'!D18</f>
        <v>4.5</v>
      </c>
      <c r="E18" s="10">
        <f>'Data Entry'!E18</f>
        <v>0</v>
      </c>
      <c r="F18" s="10">
        <f>'Data Entry'!F18</f>
        <v>2.6400000000000006</v>
      </c>
      <c r="G18" s="10">
        <f>'Data Entry'!G18</f>
        <v>3.9</v>
      </c>
      <c r="H18" s="10">
        <f>'Data Entry'!H18</f>
        <v>280.8</v>
      </c>
      <c r="I18" s="10">
        <f>'Data Entry'!I18</f>
        <v>0.13444798758941653</v>
      </c>
      <c r="J18" s="10">
        <f>'Data Entry'!J18</f>
        <v>945</v>
      </c>
      <c r="K18" s="10">
        <f>'Data Entry'!K18</f>
        <v>664.2</v>
      </c>
      <c r="L18">
        <f>'Data Entry'!L18</f>
        <v>0.45246918900284411</v>
      </c>
      <c r="M18">
        <f>'Data Entry'!M18</f>
        <v>0.3180212014134276</v>
      </c>
      <c r="N18" s="13">
        <f>'Data Entry'!N18</f>
        <v>0.5028831945052129</v>
      </c>
      <c r="O18" s="15">
        <f>'Data Entry'!O18</f>
        <v>7.8785691056910574</v>
      </c>
      <c r="P18" s="15">
        <f>'Data Entry'!P18</f>
        <v>43.72199999999998</v>
      </c>
      <c r="Q18" s="15">
        <f>'Data Entry'!Q18</f>
        <v>1.5805565906810215</v>
      </c>
      <c r="R18" s="15">
        <f>'Data Entry'!R18</f>
        <v>4.0101916747967481</v>
      </c>
      <c r="S18" s="15">
        <f>'Data Entry'!S18</f>
        <v>8.4888932208732371</v>
      </c>
      <c r="T18" s="15">
        <f>IF('Data Entry'!T18=-1,"",'Data Entry'!T18)</f>
        <v>0.38828485032954546</v>
      </c>
      <c r="U18" s="15">
        <f>IF('Data Entry'!U18=-1,"",'Data Entry'!U18)</f>
        <v>0.2505552012410584</v>
      </c>
      <c r="V18" s="15" t="str">
        <f>IF('Data Entry'!V18=-99,"",'Data Entry'!V18)</f>
        <v/>
      </c>
      <c r="W18" s="15" t="str">
        <f>IF('Data Entry'!W18=-99,"",'Data Entry'!W18)</f>
        <v/>
      </c>
      <c r="X18" s="15">
        <f>'Data Entry'!X18</f>
        <v>2.25561574297123</v>
      </c>
      <c r="Y18" s="15">
        <f>'Data Entry'!Y18</f>
        <v>98.620031514188071</v>
      </c>
      <c r="Z18" s="15">
        <f>'Data Entry'!Z18</f>
        <v>91.315145879999946</v>
      </c>
      <c r="AA18" s="15">
        <f>IF('Data Entry'!AA18=-99,"",'Data Entry'!AA18)</f>
        <v>810.94844130726881</v>
      </c>
      <c r="AB18" s="15">
        <f>IF('Data Entry'!AB18=-99,"",'Data Entry'!AB18)</f>
        <v>523.29456000000005</v>
      </c>
      <c r="AC18" s="15">
        <f>'Data Entry'!AC18</f>
        <v>205.97188061864236</v>
      </c>
    </row>
    <row r="19" spans="1:29" x14ac:dyDescent="0.25">
      <c r="A19" s="10"/>
      <c r="B19" s="10">
        <f>'Data Entry'!B19</f>
        <v>12</v>
      </c>
      <c r="C19" s="10">
        <f>'Data Entry'!C19</f>
        <v>1.8</v>
      </c>
      <c r="D19" s="10">
        <f>'Data Entry'!D19</f>
        <v>6.2</v>
      </c>
      <c r="E19" s="10">
        <f>'Data Entry'!E19</f>
        <v>0</v>
      </c>
      <c r="F19" s="10">
        <f>'Data Entry'!F19</f>
        <v>1.82</v>
      </c>
      <c r="G19" s="10">
        <f>'Data Entry'!G19</f>
        <v>5.6000000000000005</v>
      </c>
      <c r="H19" s="10">
        <f>'Data Entry'!H19</f>
        <v>468</v>
      </c>
      <c r="I19" s="10">
        <f>'Data Entry'!I19</f>
        <v>0.22407997931569423</v>
      </c>
      <c r="J19" s="10">
        <f>'Data Entry'!J19</f>
        <v>1260</v>
      </c>
      <c r="K19" s="10">
        <f>'Data Entry'!K19</f>
        <v>792</v>
      </c>
      <c r="L19">
        <f>'Data Entry'!L19</f>
        <v>0.60329225200379211</v>
      </c>
      <c r="M19">
        <f>'Data Entry'!M19</f>
        <v>0.37921227268809793</v>
      </c>
      <c r="N19" s="13">
        <f>'Data Entry'!N19</f>
        <v>2.3685397457318662</v>
      </c>
      <c r="O19" s="15">
        <f>'Data Entry'!O19</f>
        <v>4.2085136363636364</v>
      </c>
      <c r="P19" s="15">
        <f>'Data Entry'!P19</f>
        <v>131.16600000000003</v>
      </c>
      <c r="Q19" s="15">
        <f>'Data Entry'!Q19</f>
        <v>1.0239685539542327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36.294252551935223</v>
      </c>
      <c r="W19" s="15">
        <f>IF('Data Entry'!W19=-99,"",'Data Entry'!W19)</f>
        <v>39.262300468484646</v>
      </c>
      <c r="X19" s="15">
        <f>'Data Entry'!X19</f>
        <v>1.7126553130834494</v>
      </c>
      <c r="Y19" s="15">
        <f>'Data Entry'!Y19</f>
        <v>224.64214679590378</v>
      </c>
      <c r="Z19" s="15">
        <f>'Data Entry'!Z19</f>
        <v>273.94543764000008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469.17410926911691</v>
      </c>
    </row>
    <row r="20" spans="1:29" x14ac:dyDescent="0.25">
      <c r="A20" s="10"/>
      <c r="B20" s="10">
        <f>'Data Entry'!B20</f>
        <v>15</v>
      </c>
      <c r="C20" s="10">
        <f>'Data Entry'!C20</f>
        <v>2.7</v>
      </c>
      <c r="D20" s="10">
        <f>'Data Entry'!D20</f>
        <v>3.8</v>
      </c>
      <c r="E20" s="10">
        <f>'Data Entry'!E20</f>
        <v>0</v>
      </c>
      <c r="F20" s="10">
        <f>'Data Entry'!F20</f>
        <v>2.8850000000000002</v>
      </c>
      <c r="G20" s="10">
        <f>'Data Entry'!G20</f>
        <v>3.1999999999999997</v>
      </c>
      <c r="H20" s="10">
        <f>'Data Entry'!H20</f>
        <v>655.19999999999993</v>
      </c>
      <c r="I20" s="10">
        <f>'Data Entry'!I20</f>
        <v>0.3137119710419719</v>
      </c>
      <c r="J20" s="10">
        <f>'Data Entry'!J20</f>
        <v>1575</v>
      </c>
      <c r="K20" s="10">
        <f>'Data Entry'!K20</f>
        <v>919.80000000000007</v>
      </c>
      <c r="L20">
        <f>'Data Entry'!L20</f>
        <v>0.75411531500474016</v>
      </c>
      <c r="M20">
        <f>'Data Entry'!M20</f>
        <v>0.44040334396276831</v>
      </c>
      <c r="N20" s="13">
        <f>'Data Entry'!N20</f>
        <v>0.1225066956530918</v>
      </c>
      <c r="O20" s="15">
        <f>'Data Entry'!O20</f>
        <v>5.8384843444227004</v>
      </c>
      <c r="P20" s="15">
        <f>'Data Entry'!P20</f>
        <v>10.930499999999984</v>
      </c>
      <c r="Q20" s="15">
        <f>'Data Entry'!Q20</f>
        <v>1.2940793299164235</v>
      </c>
      <c r="R20" s="15">
        <f>'Data Entry'!R20</f>
        <v>2.9717885313111543</v>
      </c>
      <c r="S20" s="15">
        <f>'Data Entry'!S20</f>
        <v>5.3188947177637775</v>
      </c>
      <c r="T20" s="15">
        <f>IF('Data Entry'!T20=-1,"",'Data Entry'!T20)</f>
        <v>0.36970978421215484</v>
      </c>
      <c r="U20" s="15">
        <f>IF('Data Entry'!U20=-1,"",'Data Entry'!U20)</f>
        <v>0.25712880289580287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1.9484682832207301</v>
      </c>
      <c r="Y20" s="15">
        <f>'Data Entry'!Y20</f>
        <v>21.297732569744159</v>
      </c>
      <c r="Z20" s="15">
        <f>'Data Entry'!Z20</f>
        <v>22.828786469999965</v>
      </c>
      <c r="AA20" s="15">
        <f>IF('Data Entry'!AA20=-99,"",'Data Entry'!AA20)</f>
        <v>772.15367271845389</v>
      </c>
      <c r="AB20" s="15">
        <f>IF('Data Entry'!AB20=-99,"",'Data Entry'!AB20)</f>
        <v>537.02379000000008</v>
      </c>
      <c r="AC20" s="15">
        <f>'Data Entry'!AC20</f>
        <v>44.481166381213463</v>
      </c>
    </row>
    <row r="21" spans="1:29" x14ac:dyDescent="0.25">
      <c r="A21" s="10"/>
      <c r="B21" s="10">
        <f>'Data Entry'!B21</f>
        <v>18</v>
      </c>
      <c r="C21" s="10">
        <f>'Data Entry'!C21</f>
        <v>4.2</v>
      </c>
      <c r="D21" s="10">
        <f>'Data Entry'!D21</f>
        <v>5.8</v>
      </c>
      <c r="E21" s="10">
        <f>'Data Entry'!E21</f>
        <v>0</v>
      </c>
      <c r="F21" s="10">
        <f>'Data Entry'!F21</f>
        <v>4.3600000000000012</v>
      </c>
      <c r="G21" s="10">
        <f>'Data Entry'!G21</f>
        <v>5.2</v>
      </c>
      <c r="H21" s="10">
        <f>'Data Entry'!H21</f>
        <v>842.4</v>
      </c>
      <c r="I21" s="10">
        <f>'Data Entry'!I21</f>
        <v>0.40334396276824958</v>
      </c>
      <c r="J21" s="10">
        <f>'Data Entry'!J21</f>
        <v>1890</v>
      </c>
      <c r="K21" s="10">
        <f>'Data Entry'!K21</f>
        <v>1047.5999999999999</v>
      </c>
      <c r="L21">
        <f>'Data Entry'!L21</f>
        <v>0.90493837800568822</v>
      </c>
      <c r="M21">
        <f>'Data Entry'!M21</f>
        <v>0.50159441523743853</v>
      </c>
      <c r="N21" s="13">
        <f>'Data Entry'!N21</f>
        <v>0.21230048609120428</v>
      </c>
      <c r="O21" s="15">
        <f>'Data Entry'!O21</f>
        <v>7.8881580756013783</v>
      </c>
      <c r="P21" s="15">
        <f>'Data Entry'!P21</f>
        <v>29.147999999999968</v>
      </c>
      <c r="Q21" s="15">
        <f>'Data Entry'!Q21</f>
        <v>1.5818035429172226</v>
      </c>
      <c r="R21" s="15">
        <f>'Data Entry'!R21</f>
        <v>4.0150724604811021</v>
      </c>
      <c r="S21" s="15">
        <f>'Data Entry'!S21</f>
        <v>8.5050163089487434</v>
      </c>
      <c r="T21" s="15">
        <f>IF('Data Entry'!T21=-1,"",'Data Entry'!T21)</f>
        <v>0.61334860949966441</v>
      </c>
      <c r="U21" s="15">
        <f>IF('Data Entry'!U21=-1,"",'Data Entry'!U21)</f>
        <v>0.39566560372317516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2.2568624280639589</v>
      </c>
      <c r="Y21" s="15">
        <f>'Data Entry'!Y21</f>
        <v>65.783026053208204</v>
      </c>
      <c r="Z21" s="15">
        <f>'Data Entry'!Z21</f>
        <v>60.876763919999931</v>
      </c>
      <c r="AA21" s="15">
        <f>IF('Data Entry'!AA21=-99,"",'Data Entry'!AA21)</f>
        <v>1281.0031048844291</v>
      </c>
      <c r="AB21" s="15">
        <f>IF('Data Entry'!AB21=-99,"",'Data Entry'!AB21)</f>
        <v>826.3634400000002</v>
      </c>
      <c r="AC21" s="15">
        <f>'Data Entry'!AC21</f>
        <v>137.39048123316746</v>
      </c>
    </row>
    <row r="22" spans="1:29" x14ac:dyDescent="0.25">
      <c r="A22" s="10"/>
      <c r="B22" s="10">
        <f>'Data Entry'!B22</f>
        <v>21</v>
      </c>
      <c r="C22" s="10">
        <f>'Data Entry'!C22</f>
        <v>2.5</v>
      </c>
      <c r="D22" s="10">
        <f>'Data Entry'!D22</f>
        <v>5.2</v>
      </c>
      <c r="E22" s="10">
        <f>'Data Entry'!E22</f>
        <v>0</v>
      </c>
      <c r="F22" s="10">
        <f>'Data Entry'!F22</f>
        <v>2.6050000000000004</v>
      </c>
      <c r="G22" s="10">
        <f>'Data Entry'!G22</f>
        <v>4.6000000000000005</v>
      </c>
      <c r="H22" s="10">
        <f>'Data Entry'!H22</f>
        <v>1029.5999999999999</v>
      </c>
      <c r="I22" s="10">
        <f>'Data Entry'!I22</f>
        <v>0.49297595449452725</v>
      </c>
      <c r="J22" s="10">
        <f>'Data Entry'!J22</f>
        <v>2205</v>
      </c>
      <c r="K22" s="10">
        <f>'Data Entry'!K22</f>
        <v>1175.4000000000001</v>
      </c>
      <c r="L22">
        <f>'Data Entry'!L22</f>
        <v>1.0557614410066363</v>
      </c>
      <c r="M22">
        <f>'Data Entry'!M22</f>
        <v>0.56278548651210902</v>
      </c>
      <c r="N22" s="13">
        <f>'Data Entry'!N22</f>
        <v>0.94459151838043331</v>
      </c>
      <c r="O22" s="15">
        <f>'Data Entry'!O22</f>
        <v>3.7528047473200612</v>
      </c>
      <c r="P22" s="15">
        <f>'Data Entry'!P22</f>
        <v>69.226500000000016</v>
      </c>
      <c r="Q22" s="15">
        <f>'Data Entry'!Q22</f>
        <v>0.93880792333451402</v>
      </c>
      <c r="R22" s="15">
        <f>'Data Entry'!R22</f>
        <v>1.9101776163859112</v>
      </c>
      <c r="S22" s="15">
        <f>'Data Entry'!S22</f>
        <v>2.6692454980219775</v>
      </c>
      <c r="T22" s="15">
        <f>IF('Data Entry'!T22=-1,"",'Data Entry'!T22)</f>
        <v>0.27190865831356487</v>
      </c>
      <c r="U22" s="15">
        <f>IF('Data Entry'!U22=-1,"",'Data Entry'!U22)</f>
        <v>0.21120240455054731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1.5174810860288752</v>
      </c>
      <c r="Y22" s="15">
        <f>'Data Entry'!Y22</f>
        <v>105.04990440197795</v>
      </c>
      <c r="Z22" s="15">
        <f>'Data Entry'!Z22</f>
        <v>144.58231431000002</v>
      </c>
      <c r="AA22" s="15">
        <f>IF('Data Entry'!AA22=-99,"",'Data Entry'!AA22)</f>
        <v>567.89210923421274</v>
      </c>
      <c r="AB22" s="15">
        <f>IF('Data Entry'!AB22=-99,"",'Data Entry'!AB22)</f>
        <v>441.10467000000006</v>
      </c>
      <c r="AC22" s="15">
        <f>'Data Entry'!AC22</f>
        <v>219.40092733970704</v>
      </c>
    </row>
    <row r="23" spans="1:29" x14ac:dyDescent="0.25">
      <c r="A23" s="10"/>
      <c r="B23" s="10">
        <f>'Data Entry'!B23</f>
        <v>24</v>
      </c>
      <c r="C23" s="10">
        <f>'Data Entry'!C23</f>
        <v>2.4</v>
      </c>
      <c r="D23" s="10">
        <f>'Data Entry'!D23</f>
        <v>6.5</v>
      </c>
      <c r="E23" s="10">
        <f>'Data Entry'!E23</f>
        <v>0</v>
      </c>
      <c r="F23" s="10">
        <f>'Data Entry'!F23</f>
        <v>2.4350000000000005</v>
      </c>
      <c r="G23" s="10">
        <f>'Data Entry'!G23</f>
        <v>5.9</v>
      </c>
      <c r="H23" s="10">
        <f>'Data Entry'!H23</f>
        <v>1216.8</v>
      </c>
      <c r="I23" s="10">
        <f>'Data Entry'!I23</f>
        <v>0.58260794622080492</v>
      </c>
      <c r="J23" s="10">
        <f>'Data Entry'!J23</f>
        <v>2520</v>
      </c>
      <c r="K23" s="10">
        <f>'Data Entry'!K23</f>
        <v>1303.2</v>
      </c>
      <c r="L23">
        <f>'Data Entry'!L23</f>
        <v>1.2065845040075842</v>
      </c>
      <c r="M23">
        <f>'Data Entry'!M23</f>
        <v>0.6239765577867793</v>
      </c>
      <c r="N23" s="13">
        <f>'Data Entry'!N23</f>
        <v>1.8705543423870823</v>
      </c>
      <c r="O23" s="15">
        <f>'Data Entry'!O23</f>
        <v>2.9686885359116029</v>
      </c>
      <c r="P23" s="15">
        <f>'Data Entry'!P23</f>
        <v>120.2355</v>
      </c>
      <c r="Q23" s="15">
        <f>'Data Entry'!Q23</f>
        <v>0.7782959717461676</v>
      </c>
      <c r="R23" s="15">
        <f>'Data Entry'!R23</f>
        <v>-1</v>
      </c>
      <c r="S23" s="15">
        <f>'Data Entry'!S23</f>
        <v>-1</v>
      </c>
      <c r="T23" s="15" t="str">
        <f>IF('Data Entry'!T23=-1,"",'Data Entry'!T23)</f>
        <v/>
      </c>
      <c r="U23" s="15" t="str">
        <f>IF('Data Entry'!U23=-1,"",'Data Entry'!U23)</f>
        <v/>
      </c>
      <c r="V23" s="15">
        <f>IF('Data Entry'!V23=-99,"",'Data Entry'!V23)</f>
        <v>34.430477273816038</v>
      </c>
      <c r="W23" s="15">
        <f>IF('Data Entry'!W23=-99,"",'Data Entry'!W23)</f>
        <v>38.28472643127926</v>
      </c>
      <c r="X23" s="15">
        <f>'Data Entry'!X23</f>
        <v>1.3557728334156671</v>
      </c>
      <c r="Y23" s="15">
        <f>'Data Entry'!Y23</f>
        <v>163.01202451214945</v>
      </c>
      <c r="Z23" s="15">
        <f>'Data Entry'!Z23</f>
        <v>251.11665117000001</v>
      </c>
      <c r="AA23" s="15" t="str">
        <f>IF('Data Entry'!AA23=-99,"",'Data Entry'!AA23)</f>
        <v/>
      </c>
      <c r="AB23" s="15" t="str">
        <f>IF('Data Entry'!AB23=-99,"",'Data Entry'!AB23)</f>
        <v/>
      </c>
      <c r="AC23" s="15">
        <f>'Data Entry'!AC23</f>
        <v>340.45713367460456</v>
      </c>
    </row>
    <row r="24" spans="1:29" x14ac:dyDescent="0.25">
      <c r="A24" s="10"/>
      <c r="B24" s="10">
        <f>'Data Entry'!B24</f>
        <v>27</v>
      </c>
      <c r="C24" s="10">
        <f>'Data Entry'!C24</f>
        <v>4.5</v>
      </c>
      <c r="D24" s="10">
        <f>'Data Entry'!D24</f>
        <v>7.6</v>
      </c>
      <c r="E24" s="10">
        <f>'Data Entry'!E24</f>
        <v>0</v>
      </c>
      <c r="F24" s="10">
        <f>'Data Entry'!F24</f>
        <v>4.5850000000000009</v>
      </c>
      <c r="G24" s="10">
        <f>'Data Entry'!G24</f>
        <v>7</v>
      </c>
      <c r="H24" s="10">
        <f>'Data Entry'!H24</f>
        <v>1404</v>
      </c>
      <c r="I24" s="10">
        <f>'Data Entry'!I24</f>
        <v>0.6722399379470827</v>
      </c>
      <c r="J24" s="10">
        <f>'Data Entry'!J24</f>
        <v>2835</v>
      </c>
      <c r="K24" s="10">
        <f>'Data Entry'!K24</f>
        <v>1431</v>
      </c>
      <c r="L24">
        <f>'Data Entry'!L24</f>
        <v>1.3574075670085324</v>
      </c>
      <c r="M24">
        <f>'Data Entry'!M24</f>
        <v>0.68516762906144968</v>
      </c>
      <c r="N24" s="13">
        <f>'Data Entry'!N24</f>
        <v>0.61721137041378271</v>
      </c>
      <c r="O24" s="15">
        <f>'Data Entry'!O24</f>
        <v>5.7106610062893086</v>
      </c>
      <c r="P24" s="15">
        <f>'Data Entry'!P24</f>
        <v>83.800499999999971</v>
      </c>
      <c r="Q24" s="15">
        <f>'Data Entry'!Q24</f>
        <v>1.2744752352892723</v>
      </c>
      <c r="R24" s="15">
        <f>'Data Entry'!R24</f>
        <v>2.9067264522012581</v>
      </c>
      <c r="S24" s="15">
        <f>'Data Entry'!S24</f>
        <v>5.1383532818517228</v>
      </c>
      <c r="T24" s="15">
        <f>IF('Data Entry'!T24=-1,"",'Data Entry'!T24)</f>
        <v>0.55948699796677404</v>
      </c>
      <c r="U24" s="15">
        <f>IF('Data Entry'!U24=-1,"",'Data Entry'!U24)</f>
        <v>0.39127600620529179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1.9264080221865003</v>
      </c>
      <c r="Y24" s="15">
        <f>'Data Entry'!Y24</f>
        <v>161.43395546323976</v>
      </c>
      <c r="Z24" s="15">
        <f>'Data Entry'!Z24</f>
        <v>175.02069626999992</v>
      </c>
      <c r="AA24" s="15">
        <f>IF('Data Entry'!AA24=-99,"",'Data Entry'!AA24)</f>
        <v>1168.5109747335262</v>
      </c>
      <c r="AB24" s="15">
        <f>IF('Data Entry'!AB24=-99,"",'Data Entry'!AB24)</f>
        <v>817.19559000000015</v>
      </c>
      <c r="AC24" s="15">
        <f>'Data Entry'!AC24</f>
        <v>337.16127334319475</v>
      </c>
    </row>
    <row r="25" spans="1:29" x14ac:dyDescent="0.25">
      <c r="A25" s="10"/>
      <c r="B25" s="10">
        <f>'Data Entry'!B25</f>
        <v>30</v>
      </c>
      <c r="C25" s="10">
        <f>'Data Entry'!C25</f>
        <v>3.5</v>
      </c>
      <c r="D25" s="10">
        <f>'Data Entry'!D25</f>
        <v>6.4</v>
      </c>
      <c r="E25" s="10">
        <f>'Data Entry'!E25</f>
        <v>0</v>
      </c>
      <c r="F25" s="10">
        <f>'Data Entry'!F25</f>
        <v>3.5950000000000002</v>
      </c>
      <c r="G25" s="10">
        <f>'Data Entry'!G25</f>
        <v>5.8000000000000007</v>
      </c>
      <c r="H25" s="10">
        <f>'Data Entry'!H25</f>
        <v>1591.2</v>
      </c>
      <c r="I25" s="10">
        <f>'Data Entry'!I25</f>
        <v>0.76187192967336037</v>
      </c>
      <c r="J25" s="10">
        <f>'Data Entry'!J25</f>
        <v>3150</v>
      </c>
      <c r="K25" s="10">
        <f>'Data Entry'!K25</f>
        <v>1558.8</v>
      </c>
      <c r="L25">
        <f>'Data Entry'!L25</f>
        <v>1.5082306300094803</v>
      </c>
      <c r="M25">
        <f>'Data Entry'!M25</f>
        <v>0.74635870033611995</v>
      </c>
      <c r="N25" s="13">
        <f>'Data Entry'!N25</f>
        <v>0.77829167805526678</v>
      </c>
      <c r="O25" s="15">
        <f>'Data Entry'!O25</f>
        <v>3.7959336027713628</v>
      </c>
      <c r="P25" s="15">
        <f>'Data Entry'!P25</f>
        <v>76.513500000000022</v>
      </c>
      <c r="Q25" s="15">
        <f>'Data Entry'!Q25</f>
        <v>0.94709454088682754</v>
      </c>
      <c r="R25" s="15">
        <f>'Data Entry'!R25</f>
        <v>1.9321302038106238</v>
      </c>
      <c r="S25" s="15">
        <f>'Data Entry'!S25</f>
        <v>2.717253983656494</v>
      </c>
      <c r="T25" s="15">
        <f>IF('Data Entry'!T25=-1,"",'Data Entry'!T25)</f>
        <v>0.36578934017245346</v>
      </c>
      <c r="U25" s="15">
        <f>IF('Data Entry'!U25=-1,"",'Data Entry'!U25)</f>
        <v>0.28331280703266398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1.5184425119069815</v>
      </c>
      <c r="Y25" s="15">
        <f>'Data Entry'!Y25</f>
        <v>116.18135113479487</v>
      </c>
      <c r="Z25" s="15">
        <f>'Data Entry'!Z25</f>
        <v>159.80150529000002</v>
      </c>
      <c r="AA25" s="15">
        <f>IF('Data Entry'!AA25=-99,"",'Data Entry'!AA25)</f>
        <v>763.96566852377589</v>
      </c>
      <c r="AB25" s="15">
        <f>IF('Data Entry'!AB25=-99,"",'Data Entry'!AB25)</f>
        <v>591.71013000000005</v>
      </c>
      <c r="AC25" s="15">
        <f>'Data Entry'!AC25</f>
        <v>242.64939909906445</v>
      </c>
    </row>
    <row r="26" spans="1:29" x14ac:dyDescent="0.25">
      <c r="A26" s="10"/>
      <c r="B26" s="10">
        <f>'Data Entry'!B26</f>
        <v>33</v>
      </c>
      <c r="C26" s="10">
        <f>'Data Entry'!C26</f>
        <v>14.3</v>
      </c>
      <c r="D26" s="10">
        <f>'Data Entry'!D26</f>
        <v>20.2</v>
      </c>
      <c r="E26" s="10">
        <f>'Data Entry'!E26</f>
        <v>0</v>
      </c>
      <c r="F26" s="10">
        <f>'Data Entry'!F26</f>
        <v>14.245000000000001</v>
      </c>
      <c r="G26" s="10">
        <f>'Data Entry'!G26</f>
        <v>19.599999999999998</v>
      </c>
      <c r="H26" s="10">
        <f>'Data Entry'!H26</f>
        <v>1778.3999999999999</v>
      </c>
      <c r="I26" s="10">
        <f>'Data Entry'!I26</f>
        <v>0.85150392139963793</v>
      </c>
      <c r="J26" s="10">
        <f>'Data Entry'!J26</f>
        <v>3465</v>
      </c>
      <c r="K26" s="10">
        <f>'Data Entry'!K26</f>
        <v>1686.6000000000001</v>
      </c>
      <c r="L26">
        <f>'Data Entry'!L26</f>
        <v>1.6590536930104283</v>
      </c>
      <c r="M26">
        <f>'Data Entry'!M26</f>
        <v>0.80754977161079045</v>
      </c>
      <c r="N26" s="13">
        <f>'Data Entry'!N26</f>
        <v>0.39982092566227123</v>
      </c>
      <c r="O26" s="15">
        <f>'Data Entry'!O26</f>
        <v>16.585350586979722</v>
      </c>
      <c r="P26" s="15">
        <f>'Data Entry'!P26</f>
        <v>185.81849999999991</v>
      </c>
      <c r="Q26" s="15">
        <f>'Data Entry'!Q26</f>
        <v>2.4939101459641186</v>
      </c>
      <c r="R26" s="15">
        <f>'Data Entry'!R26</f>
        <v>8.4419434487726779</v>
      </c>
      <c r="S26" s="15">
        <f>'Data Entry'!S26</f>
        <v>27.112132012497757</v>
      </c>
      <c r="T26" s="15">
        <f>IF('Data Entry'!T26=-1,"",'Data Entry'!T26)</f>
        <v>2.500116838728113</v>
      </c>
      <c r="U26" s="15">
        <f>IF('Data Entry'!U26=-1,"",'Data Entry'!U26)</f>
        <v>1.3393496078600362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2.9789997505643653</v>
      </c>
      <c r="Y26" s="15">
        <f>'Data Entry'!Y26</f>
        <v>553.55326515024421</v>
      </c>
      <c r="Z26" s="15">
        <f>'Data Entry'!Z26</f>
        <v>388.0893699899998</v>
      </c>
      <c r="AA26" s="15">
        <f>IF('Data Entry'!AA26=-99,"",'Data Entry'!AA26)</f>
        <v>5221.5940223572134</v>
      </c>
      <c r="AB26" s="15">
        <f>IF('Data Entry'!AB26=-99,"",'Data Entry'!AB26)</f>
        <v>2797.28523</v>
      </c>
      <c r="AC26" s="15">
        <f>'Data Entry'!AC26</f>
        <v>1156.118136396891</v>
      </c>
    </row>
    <row r="27" spans="1:29" x14ac:dyDescent="0.25">
      <c r="A27" s="10"/>
      <c r="B27" s="10">
        <f>'Data Entry'!B27</f>
        <v>36</v>
      </c>
      <c r="C27" s="10">
        <f>'Data Entry'!C27</f>
        <v>10</v>
      </c>
      <c r="D27" s="10">
        <f>'Data Entry'!D27</f>
        <v>19.7</v>
      </c>
      <c r="E27" s="10">
        <f>'Data Entry'!E27</f>
        <v>0</v>
      </c>
      <c r="F27" s="10">
        <f>'Data Entry'!F27</f>
        <v>9.754999999999999</v>
      </c>
      <c r="G27" s="10">
        <f>'Data Entry'!G27</f>
        <v>19.099999999999998</v>
      </c>
      <c r="H27" s="10">
        <f>'Data Entry'!H27</f>
        <v>1965.6</v>
      </c>
      <c r="I27" s="10">
        <f>'Data Entry'!I27</f>
        <v>0.94113591312591571</v>
      </c>
      <c r="J27" s="10">
        <f>'Data Entry'!J27</f>
        <v>3780</v>
      </c>
      <c r="K27" s="10">
        <f>'Data Entry'!K27</f>
        <v>1814.4</v>
      </c>
      <c r="L27">
        <f>'Data Entry'!L27</f>
        <v>1.8098767560113764</v>
      </c>
      <c r="M27">
        <f>'Data Entry'!M27</f>
        <v>0.86874084288546072</v>
      </c>
      <c r="N27" s="13">
        <f>'Data Entry'!N27</f>
        <v>1.0602614140507229</v>
      </c>
      <c r="O27" s="15">
        <f>'Data Entry'!O27</f>
        <v>10.145562003968253</v>
      </c>
      <c r="P27" s="15">
        <f>'Data Entry'!P27</f>
        <v>324.2715</v>
      </c>
      <c r="Q27" s="15">
        <f>'Data Entry'!Q27</f>
        <v>1.8557654196799076</v>
      </c>
      <c r="R27" s="15">
        <f>'Data Entry'!R27</f>
        <v>5.1640910600198406</v>
      </c>
      <c r="S27" s="15">
        <f>'Data Entry'!S27</f>
        <v>12.594587192760674</v>
      </c>
      <c r="T27" s="15">
        <f>IF('Data Entry'!T27=-1,"",'Data Entry'!T27)</f>
        <v>1.455025360037024</v>
      </c>
      <c r="U27" s="15">
        <f>IF('Data Entry'!U27=-1,"",'Data Entry'!U27)</f>
        <v>0.88138640868740836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2.5136819184363755</v>
      </c>
      <c r="Y27" s="15">
        <f>'Data Entry'!Y27</f>
        <v>815.11540621424115</v>
      </c>
      <c r="Z27" s="15">
        <f>'Data Entry'!Z27</f>
        <v>677.25399861000005</v>
      </c>
      <c r="AA27" s="15">
        <f>IF('Data Entry'!AA27=-99,"",'Data Entry'!AA27)</f>
        <v>3038.8786654517262</v>
      </c>
      <c r="AB27" s="15">
        <f>IF('Data Entry'!AB27=-99,"",'Data Entry'!AB27)</f>
        <v>1840.8107699999998</v>
      </c>
      <c r="AC27" s="15">
        <f>'Data Entry'!AC27</f>
        <v>1702.4011304946912</v>
      </c>
    </row>
    <row r="28" spans="1:29" x14ac:dyDescent="0.25">
      <c r="A28" s="10"/>
      <c r="B28" s="10">
        <f>'Data Entry'!B28</f>
        <v>39</v>
      </c>
      <c r="C28" s="10">
        <f>'Data Entry'!C28</f>
        <v>10.7</v>
      </c>
      <c r="D28" s="10">
        <f>'Data Entry'!D28</f>
        <v>17.3</v>
      </c>
      <c r="E28" s="10">
        <f>'Data Entry'!E28</f>
        <v>0</v>
      </c>
      <c r="F28" s="10">
        <f>'Data Entry'!F28</f>
        <v>10.61</v>
      </c>
      <c r="G28" s="10">
        <f>'Data Entry'!G28</f>
        <v>16.7</v>
      </c>
      <c r="H28" s="10">
        <f>'Data Entry'!H28</f>
        <v>2152.7999999999997</v>
      </c>
      <c r="I28" s="10">
        <f>'Data Entry'!I28</f>
        <v>1.0307679048521934</v>
      </c>
      <c r="J28" s="10">
        <f>'Data Entry'!J28</f>
        <v>4095</v>
      </c>
      <c r="K28" s="10">
        <f>'Data Entry'!K28</f>
        <v>1942.2000000000003</v>
      </c>
      <c r="L28">
        <f>'Data Entry'!L28</f>
        <v>1.9606998190123244</v>
      </c>
      <c r="M28">
        <f>'Data Entry'!M28</f>
        <v>0.9299319141601311</v>
      </c>
      <c r="N28" s="13">
        <f>'Data Entry'!N28</f>
        <v>0.63575033358725952</v>
      </c>
      <c r="O28" s="15">
        <f>'Data Entry'!O28</f>
        <v>10.301003707136235</v>
      </c>
      <c r="P28" s="15">
        <f>'Data Entry'!P28</f>
        <v>211.32300000000001</v>
      </c>
      <c r="Q28" s="15">
        <f>'Data Entry'!Q28</f>
        <v>1.8733780007413308</v>
      </c>
      <c r="R28" s="15">
        <f>'Data Entry'!R28</f>
        <v>5.2432108869323431</v>
      </c>
      <c r="S28" s="15">
        <f>'Data Entry'!S28</f>
        <v>12.896898876118655</v>
      </c>
      <c r="T28" s="15">
        <f>IF('Data Entry'!T28=-1,"",'Data Entry'!T28)</f>
        <v>1.5873977778457802</v>
      </c>
      <c r="U28" s="15">
        <f>IF('Data Entry'!U28=-1,"",'Data Entry'!U28)</f>
        <v>0.95792320951478049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2.5280774047551842</v>
      </c>
      <c r="Y28" s="15">
        <f>'Data Entry'!Y28</f>
        <v>534.24090140507985</v>
      </c>
      <c r="Z28" s="15">
        <f>'Data Entry'!Z28</f>
        <v>441.35653841999999</v>
      </c>
      <c r="AA28" s="15">
        <f>IF('Data Entry'!AA28=-99,"",'Data Entry'!AA28)</f>
        <v>3315.3437549420255</v>
      </c>
      <c r="AB28" s="15">
        <f>IF('Data Entry'!AB28=-99,"",'Data Entry'!AB28)</f>
        <v>2000.6609399999995</v>
      </c>
      <c r="AC28" s="15">
        <f>'Data Entry'!AC28</f>
        <v>1115.7834922205654</v>
      </c>
    </row>
    <row r="29" spans="1:29" x14ac:dyDescent="0.25">
      <c r="A29" s="10"/>
      <c r="B29" s="10">
        <f>'Data Entry'!B29</f>
        <v>42</v>
      </c>
      <c r="C29" s="10">
        <f>'Data Entry'!C29</f>
        <v>8.3000000000000007</v>
      </c>
      <c r="D29" s="10">
        <f>'Data Entry'!D29</f>
        <v>15.7</v>
      </c>
      <c r="E29" s="10">
        <f>'Data Entry'!E29</f>
        <v>0</v>
      </c>
      <c r="F29" s="10">
        <f>'Data Entry'!F29</f>
        <v>8.17</v>
      </c>
      <c r="G29" s="10">
        <f>'Data Entry'!G29</f>
        <v>15.1</v>
      </c>
      <c r="H29" s="10">
        <f>'Data Entry'!H29</f>
        <v>2340</v>
      </c>
      <c r="I29" s="10">
        <f>'Data Entry'!I29</f>
        <v>1.1203998965784712</v>
      </c>
      <c r="J29" s="10">
        <f>'Data Entry'!J29</f>
        <v>4410</v>
      </c>
      <c r="K29" s="10">
        <f>'Data Entry'!K29</f>
        <v>2070</v>
      </c>
      <c r="L29">
        <f>'Data Entry'!L29</f>
        <v>2.1115228820132725</v>
      </c>
      <c r="M29">
        <f>'Data Entry'!M29</f>
        <v>0.99112298543480137</v>
      </c>
      <c r="N29" s="13">
        <f>'Data Entry'!N29</f>
        <v>0.98303448398959803</v>
      </c>
      <c r="O29" s="15">
        <f>'Data Entry'!O29</f>
        <v>7.1127399999999996</v>
      </c>
      <c r="P29" s="15">
        <f>'Data Entry'!P29</f>
        <v>240.471</v>
      </c>
      <c r="Q29" s="15">
        <f>'Data Entry'!Q29</f>
        <v>1.4782341027734871</v>
      </c>
      <c r="R29" s="15">
        <f>'Data Entry'!R29</f>
        <v>3.62038466</v>
      </c>
      <c r="S29" s="15">
        <f>'Data Entry'!S29</f>
        <v>7.23720414720776</v>
      </c>
      <c r="T29" s="15">
        <f>IF('Data Entry'!T29=-1,"",'Data Entry'!T29)</f>
        <v>1.0649001826311029</v>
      </c>
      <c r="U29" s="15">
        <f>IF('Data Entry'!U29=-1,"",'Data Entry'!U29)</f>
        <v>0.70496001034215294</v>
      </c>
      <c r="V29" s="15" t="str">
        <f>IF('Data Entry'!V29=-99,"",'Data Entry'!V29)</f>
        <v/>
      </c>
      <c r="W29" s="15" t="str">
        <f>IF('Data Entry'!W29=-99,"",'Data Entry'!W29)</f>
        <v/>
      </c>
      <c r="X29" s="15">
        <f>'Data Entry'!X29</f>
        <v>2.1593084071191271</v>
      </c>
      <c r="Y29" s="15">
        <f>'Data Entry'!Y29</f>
        <v>519.25105196834363</v>
      </c>
      <c r="Z29" s="15">
        <f>'Data Entry'!Z29</f>
        <v>502.23330234000002</v>
      </c>
      <c r="AA29" s="15">
        <f>IF('Data Entry'!AA29=-99,"",'Data Entry'!AA29)</f>
        <v>2224.0866274323635</v>
      </c>
      <c r="AB29" s="15">
        <f>IF('Data Entry'!AB29=-99,"",'Data Entry'!AB29)</f>
        <v>1472.33718</v>
      </c>
      <c r="AC29" s="15">
        <f>'Data Entry'!AC29</f>
        <v>1084.4765920779644</v>
      </c>
    </row>
    <row r="30" spans="1:29" x14ac:dyDescent="0.25">
      <c r="B30" s="10">
        <f>'Data Entry'!B30</f>
        <v>45</v>
      </c>
      <c r="C30" s="10">
        <f>'Data Entry'!C30</f>
        <v>8.5</v>
      </c>
      <c r="D30" s="10">
        <f>'Data Entry'!D30</f>
        <v>12.6</v>
      </c>
      <c r="E30" s="10">
        <f>'Data Entry'!E30</f>
        <v>0</v>
      </c>
      <c r="F30" s="10">
        <f>'Data Entry'!F30</f>
        <v>8.5350000000000001</v>
      </c>
      <c r="G30" s="10">
        <f>'Data Entry'!G30</f>
        <v>12</v>
      </c>
      <c r="H30" s="10">
        <f>'Data Entry'!H30</f>
        <v>2527.1999999999998</v>
      </c>
      <c r="I30" s="10">
        <f>'Data Entry'!I30</f>
        <v>1.2100318883047487</v>
      </c>
      <c r="J30" s="10">
        <f>'Data Entry'!J30</f>
        <v>4725</v>
      </c>
      <c r="K30" s="10">
        <f>'Data Entry'!K30</f>
        <v>2197.8000000000002</v>
      </c>
      <c r="L30">
        <f>'Data Entry'!L30</f>
        <v>2.2623459450142205</v>
      </c>
      <c r="M30">
        <f>'Data Entry'!M30</f>
        <v>1.0523140567094718</v>
      </c>
      <c r="N30" s="13">
        <f>'Data Entry'!N30</f>
        <v>0.47303960197010042</v>
      </c>
      <c r="O30" s="15">
        <f>'Data Entry'!O30</f>
        <v>6.9608194103194103</v>
      </c>
      <c r="P30" s="15">
        <f>'Data Entry'!P30</f>
        <v>120.2355</v>
      </c>
      <c r="Q30" s="15">
        <f>'Data Entry'!Q30</f>
        <v>1.4572519402223612</v>
      </c>
      <c r="R30" s="15">
        <f>'Data Entry'!R30</f>
        <v>3.5430570798525798</v>
      </c>
      <c r="S30" s="15">
        <f>'Data Entry'!S30</f>
        <v>6.9975075994463527</v>
      </c>
      <c r="T30" s="15">
        <f>IF('Data Entry'!T30=-1,"",'Data Entry'!T30)</f>
        <v>1.1005404671452605</v>
      </c>
      <c r="U30" s="15">
        <f>IF('Data Entry'!U30=-1,"",'Data Entry'!U30)</f>
        <v>0.73249681116952514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2.1286784653750508</v>
      </c>
      <c r="Y30" s="15">
        <f>'Data Entry'!Y30</f>
        <v>255.94271962360193</v>
      </c>
      <c r="Z30" s="15">
        <f>'Data Entry'!Z30</f>
        <v>251.11665117000001</v>
      </c>
      <c r="AA30" s="15">
        <f>IF('Data Entry'!AA30=-99,"",'Data Entry'!AA30)</f>
        <v>2298.5227872515625</v>
      </c>
      <c r="AB30" s="15">
        <f>IF('Data Entry'!AB30=-99,"",'Data Entry'!AB30)</f>
        <v>1529.84889</v>
      </c>
      <c r="AC30" s="15">
        <f>'Data Entry'!AC30</f>
        <v>534.5466076426776</v>
      </c>
    </row>
    <row r="31" spans="1:29" x14ac:dyDescent="0.25">
      <c r="B31" s="10">
        <f>'Data Entry'!B31</f>
        <v>48</v>
      </c>
      <c r="C31" s="10">
        <f>'Data Entry'!C31</f>
        <v>7.4</v>
      </c>
      <c r="D31" s="10">
        <f>'Data Entry'!D31</f>
        <v>12.5</v>
      </c>
      <c r="E31" s="10">
        <f>'Data Entry'!E31</f>
        <v>0</v>
      </c>
      <c r="F31" s="10">
        <f>'Data Entry'!F31</f>
        <v>7.3850000000000016</v>
      </c>
      <c r="G31" s="10">
        <f>'Data Entry'!G31</f>
        <v>11.9</v>
      </c>
      <c r="H31" s="10">
        <f>'Data Entry'!H31</f>
        <v>2714.4</v>
      </c>
      <c r="I31" s="10">
        <f>'Data Entry'!I31</f>
        <v>1.2996638800310265</v>
      </c>
      <c r="J31" s="10">
        <f>'Data Entry'!J31</f>
        <v>5040</v>
      </c>
      <c r="K31" s="10">
        <f>'Data Entry'!K31</f>
        <v>2325.6</v>
      </c>
      <c r="L31">
        <f>'Data Entry'!L31</f>
        <v>2.4131690080151684</v>
      </c>
      <c r="M31">
        <f>'Data Entry'!M31</f>
        <v>1.1135051279841419</v>
      </c>
      <c r="N31" s="13">
        <f>'Data Entry'!N31</f>
        <v>0.7419475130032781</v>
      </c>
      <c r="O31" s="15">
        <f>'Data Entry'!O31</f>
        <v>5.4650274767801879</v>
      </c>
      <c r="P31" s="15">
        <f>'Data Entry'!P31</f>
        <v>156.67049999999998</v>
      </c>
      <c r="Q31" s="15">
        <f>'Data Entry'!Q31</f>
        <v>1.2361388200738137</v>
      </c>
      <c r="R31" s="15">
        <f>'Data Entry'!R31</f>
        <v>2.7816989856811154</v>
      </c>
      <c r="S31" s="15">
        <f>'Data Entry'!S31</f>
        <v>4.7977462258855281</v>
      </c>
      <c r="T31" s="15">
        <f>IF('Data Entry'!T31=-1,"",'Data Entry'!T31)</f>
        <v>0.86063270339831865</v>
      </c>
      <c r="U31" s="15">
        <f>IF('Data Entry'!U31=-1,"",'Data Entry'!U31)</f>
        <v>0.60853361199689748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1.8863051625624261</v>
      </c>
      <c r="Y31" s="15">
        <f>'Data Entry'!Y31</f>
        <v>295.52837297123654</v>
      </c>
      <c r="Z31" s="15">
        <f>'Data Entry'!Z31</f>
        <v>327.21260606999994</v>
      </c>
      <c r="AA31" s="15">
        <f>IF('Data Entry'!AA31=-99,"",'Data Entry'!AA31)</f>
        <v>1797.4658263555243</v>
      </c>
      <c r="AB31" s="15">
        <f>IF('Data Entry'!AB31=-99,"",'Data Entry'!AB31)</f>
        <v>1270.9467900000002</v>
      </c>
      <c r="AC31" s="15">
        <f>'Data Entry'!AC31</f>
        <v>617.22282808534635</v>
      </c>
    </row>
    <row r="32" spans="1:29" x14ac:dyDescent="0.25">
      <c r="B32" s="10">
        <f>'Data Entry'!B32</f>
        <v>51</v>
      </c>
      <c r="C32" s="10">
        <f>'Data Entry'!C32</f>
        <v>7.7</v>
      </c>
      <c r="D32" s="10">
        <f>'Data Entry'!D32</f>
        <v>13.6</v>
      </c>
      <c r="E32" s="10">
        <f>'Data Entry'!E32</f>
        <v>0</v>
      </c>
      <c r="F32" s="10">
        <f>'Data Entry'!F32</f>
        <v>7.6449999999999996</v>
      </c>
      <c r="G32" s="10">
        <f>'Data Entry'!G32</f>
        <v>13</v>
      </c>
      <c r="H32" s="10">
        <f>'Data Entry'!H32</f>
        <v>2901.6</v>
      </c>
      <c r="I32" s="10">
        <f>'Data Entry'!I32</f>
        <v>1.3892958717573041</v>
      </c>
      <c r="J32" s="10">
        <f>'Data Entry'!J32</f>
        <v>5355</v>
      </c>
      <c r="K32" s="10">
        <f>'Data Entry'!K32</f>
        <v>2453.4</v>
      </c>
      <c r="L32">
        <f>'Data Entry'!L32</f>
        <v>2.5639920710161164</v>
      </c>
      <c r="M32">
        <f>'Data Entry'!M32</f>
        <v>1.1746961992588125</v>
      </c>
      <c r="N32" s="13">
        <f>'Data Entry'!N32</f>
        <v>0.85601874548761403</v>
      </c>
      <c r="O32" s="15">
        <f>'Data Entry'!O32</f>
        <v>5.3253804108583997</v>
      </c>
      <c r="P32" s="15">
        <f>'Data Entry'!P32</f>
        <v>185.81850000000003</v>
      </c>
      <c r="Q32" s="15">
        <f>'Data Entry'!Q32</f>
        <v>1.2139357799433279</v>
      </c>
      <c r="R32" s="15">
        <f>'Data Entry'!R32</f>
        <v>2.7106186291269254</v>
      </c>
      <c r="S32" s="15">
        <f>'Data Entry'!S32</f>
        <v>4.6078698044081809</v>
      </c>
      <c r="T32" s="15">
        <f>IF('Data Entry'!T32=-1,"",'Data Entry'!T32)</f>
        <v>0.87902058460913268</v>
      </c>
      <c r="U32" s="15">
        <f>IF('Data Entry'!U32=-1,"",'Data Entry'!U32)</f>
        <v>0.62557041282426951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1.8646964069615404</v>
      </c>
      <c r="Y32" s="15">
        <f>'Data Entry'!Y32</f>
        <v>346.49508929698305</v>
      </c>
      <c r="Z32" s="15">
        <f>'Data Entry'!Z32</f>
        <v>388.08936999000002</v>
      </c>
      <c r="AA32" s="15">
        <f>IF('Data Entry'!AA32=-99,"",'Data Entry'!AA32)</f>
        <v>1835.8696517795579</v>
      </c>
      <c r="AB32" s="15">
        <f>IF('Data Entry'!AB32=-99,"",'Data Entry'!AB32)</f>
        <v>1306.5288299999997</v>
      </c>
      <c r="AC32" s="15">
        <f>'Data Entry'!AC32</f>
        <v>723.66885380032102</v>
      </c>
    </row>
    <row r="33" spans="2:29" x14ac:dyDescent="0.25">
      <c r="B33" s="10">
        <f>'Data Entry'!B33</f>
        <v>54</v>
      </c>
      <c r="C33" s="10">
        <f>'Data Entry'!C33</f>
        <v>9.6</v>
      </c>
      <c r="D33" s="10">
        <f>'Data Entry'!D33</f>
        <v>15.2</v>
      </c>
      <c r="E33" s="10">
        <f>'Data Entry'!E33</f>
        <v>0</v>
      </c>
      <c r="F33" s="10">
        <f>'Data Entry'!F33</f>
        <v>9.5599999999999987</v>
      </c>
      <c r="G33" s="10">
        <f>'Data Entry'!G33</f>
        <v>14.6</v>
      </c>
      <c r="H33" s="10">
        <f>'Data Entry'!H33</f>
        <v>3088.7999999999997</v>
      </c>
      <c r="I33" s="10">
        <f>'Data Entry'!I33</f>
        <v>1.4789278634835816</v>
      </c>
      <c r="J33" s="10">
        <f>'Data Entry'!J33</f>
        <v>5670</v>
      </c>
      <c r="K33" s="10">
        <f>'Data Entry'!K33</f>
        <v>2581.2000000000003</v>
      </c>
      <c r="L33">
        <f>'Data Entry'!L33</f>
        <v>2.7148151340170648</v>
      </c>
      <c r="M33">
        <f>'Data Entry'!M33</f>
        <v>1.2358872705334829</v>
      </c>
      <c r="N33" s="13">
        <f>'Data Entry'!N33</f>
        <v>0.62367962008722289</v>
      </c>
      <c r="O33" s="15">
        <f>'Data Entry'!O33</f>
        <v>6.5386806136680589</v>
      </c>
      <c r="P33" s="15">
        <f>'Data Entry'!P33</f>
        <v>174.88800000000003</v>
      </c>
      <c r="Q33" s="15">
        <f>'Data Entry'!Q33</f>
        <v>1.3976411092866252</v>
      </c>
      <c r="R33" s="15">
        <f>'Data Entry'!R33</f>
        <v>3.3281884323570421</v>
      </c>
      <c r="S33" s="15">
        <f>'Data Entry'!S33</f>
        <v>6.3468436650227229</v>
      </c>
      <c r="T33" s="15">
        <f>IF('Data Entry'!T33=-1,"",'Data Entry'!T33)</f>
        <v>1.1952993983861606</v>
      </c>
      <c r="U33" s="15">
        <f>IF('Data Entry'!U33=-1,"",'Data Entry'!U33)</f>
        <v>0.80810721365164162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2.0652120623112249</v>
      </c>
      <c r="Y33" s="15">
        <f>'Data Entry'!Y33</f>
        <v>361.18080715348555</v>
      </c>
      <c r="Z33" s="15">
        <f>'Data Entry'!Z33</f>
        <v>365.26058352000007</v>
      </c>
      <c r="AA33" s="15">
        <f>IF('Data Entry'!AA33=-99,"",'Data Entry'!AA33)</f>
        <v>2496.4306055054317</v>
      </c>
      <c r="AB33" s="15">
        <f>IF('Data Entry'!AB33=-99,"",'Data Entry'!AB33)</f>
        <v>1687.7642399999995</v>
      </c>
      <c r="AC33" s="15">
        <f>'Data Entry'!AC33</f>
        <v>754.34056297234076</v>
      </c>
    </row>
    <row r="34" spans="2:29" x14ac:dyDescent="0.25">
      <c r="B34" s="10">
        <f>'Data Entry'!B34</f>
        <v>57</v>
      </c>
      <c r="C34" s="10">
        <f>'Data Entry'!C34</f>
        <v>12.7</v>
      </c>
      <c r="D34" s="10">
        <f>'Data Entry'!D34</f>
        <v>19.5</v>
      </c>
      <c r="E34" s="10">
        <f>'Data Entry'!E34</f>
        <v>0</v>
      </c>
      <c r="F34" s="10">
        <f>'Data Entry'!F34</f>
        <v>12.6</v>
      </c>
      <c r="G34" s="10">
        <f>'Data Entry'!G34</f>
        <v>18.899999999999999</v>
      </c>
      <c r="H34" s="10">
        <f>'Data Entry'!H34</f>
        <v>3276</v>
      </c>
      <c r="I34" s="10">
        <f>'Data Entry'!I34</f>
        <v>1.5685598552098596</v>
      </c>
      <c r="J34" s="10">
        <f>'Data Entry'!J34</f>
        <v>5985</v>
      </c>
      <c r="K34" s="10">
        <f>'Data Entry'!K34</f>
        <v>2709</v>
      </c>
      <c r="L34">
        <f>'Data Entry'!L34</f>
        <v>2.8656381970180127</v>
      </c>
      <c r="M34">
        <f>'Data Entry'!M34</f>
        <v>1.2970783418081531</v>
      </c>
      <c r="N34" s="13">
        <f>'Data Entry'!N34</f>
        <v>0.57109497194483017</v>
      </c>
      <c r="O34" s="15">
        <f>'Data Entry'!O34</f>
        <v>8.504837209302325</v>
      </c>
      <c r="P34" s="15">
        <f>'Data Entry'!P34</f>
        <v>218.60999999999999</v>
      </c>
      <c r="Q34" s="15">
        <f>'Data Entry'!Q34</f>
        <v>1.660373102308295</v>
      </c>
      <c r="R34" s="15">
        <f>'Data Entry'!R34</f>
        <v>4.3289621395348838</v>
      </c>
      <c r="S34" s="15">
        <f>'Data Entry'!S34</f>
        <v>9.5647181059511031</v>
      </c>
      <c r="T34" s="15">
        <f>IF('Data Entry'!T34=-1,"",'Data Entry'!T34)</f>
        <v>1.74254459148274</v>
      </c>
      <c r="U34" s="15">
        <f>IF('Data Entry'!U34=-1,"",'Data Entry'!U34)</f>
        <v>1.1031440144790141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2.3340117723131826</v>
      </c>
      <c r="Y34" s="15">
        <f>'Data Entry'!Y34</f>
        <v>510.23831354538481</v>
      </c>
      <c r="Z34" s="15">
        <f>'Data Entry'!Z34</f>
        <v>456.57572939999994</v>
      </c>
      <c r="AA34" s="15">
        <f>IF('Data Entry'!AA34=-99,"",'Data Entry'!AA34)</f>
        <v>3639.3740810953618</v>
      </c>
      <c r="AB34" s="15">
        <f>IF('Data Entry'!AB34=-99,"",'Data Entry'!AB34)</f>
        <v>2303.9603999999999</v>
      </c>
      <c r="AC34" s="15">
        <f>'Data Entry'!AC34</f>
        <v>1065.653127372078</v>
      </c>
    </row>
    <row r="35" spans="2:29" x14ac:dyDescent="0.25">
      <c r="B35" s="10">
        <f>'Data Entry'!B35</f>
        <v>60</v>
      </c>
      <c r="C35" s="10">
        <f>'Data Entry'!C35</f>
        <v>16.3</v>
      </c>
      <c r="D35" s="10">
        <f>'Data Entry'!D35</f>
        <v>20.7</v>
      </c>
      <c r="E35" s="10">
        <f>'Data Entry'!E35</f>
        <v>0</v>
      </c>
      <c r="F35" s="10">
        <f>'Data Entry'!F35</f>
        <v>16.32</v>
      </c>
      <c r="G35" s="10">
        <f>'Data Entry'!G35</f>
        <v>20.099999999999998</v>
      </c>
      <c r="H35" s="10">
        <f>'Data Entry'!H35</f>
        <v>3463.2</v>
      </c>
      <c r="I35" s="10">
        <f>'Data Entry'!I35</f>
        <v>1.6581918469361372</v>
      </c>
      <c r="J35" s="10">
        <f>'Data Entry'!J35</f>
        <v>6300</v>
      </c>
      <c r="K35" s="10">
        <f>'Data Entry'!K35</f>
        <v>2836.8</v>
      </c>
      <c r="L35">
        <f>'Data Entry'!L35</f>
        <v>3.0164612600189606</v>
      </c>
      <c r="M35">
        <f>'Data Entry'!M35</f>
        <v>1.3582694130828235</v>
      </c>
      <c r="N35" s="13">
        <f>'Data Entry'!N35</f>
        <v>0.25781267634511335</v>
      </c>
      <c r="O35" s="15">
        <f>'Data Entry'!O35</f>
        <v>10.794477157360406</v>
      </c>
      <c r="P35" s="15">
        <f>'Data Entry'!P35</f>
        <v>131.16599999999994</v>
      </c>
      <c r="Q35" s="15">
        <f>'Data Entry'!Q35</f>
        <v>1.9283772020517689</v>
      </c>
      <c r="R35" s="15">
        <f>'Data Entry'!R35</f>
        <v>5.4943888730964465</v>
      </c>
      <c r="S35" s="15">
        <f>'Data Entry'!S35</f>
        <v>13.873553744794398</v>
      </c>
      <c r="T35" s="15">
        <f>IF('Data Entry'!T35=-1,"",'Data Entry'!T35)</f>
        <v>2.4582334371675958</v>
      </c>
      <c r="U35" s="15">
        <f>IF('Data Entry'!U35=-1,"",'Data Entry'!U35)</f>
        <v>1.4661808153063862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2.5723795133710023</v>
      </c>
      <c r="Y35" s="15">
        <f>'Data Entry'!Y35</f>
        <v>337.40873125082072</v>
      </c>
      <c r="Z35" s="15">
        <f>'Data Entry'!Z35</f>
        <v>273.94543763999985</v>
      </c>
      <c r="AA35" s="15">
        <f>IF('Data Entry'!AA35=-99,"",'Data Entry'!AA35)</f>
        <v>5134.1188628620102</v>
      </c>
      <c r="AB35" s="15">
        <f>IF('Data Entry'!AB35=-99,"",'Data Entry'!AB35)</f>
        <v>3062.1772799999999</v>
      </c>
      <c r="AC35" s="15">
        <f>'Data Entry'!AC35</f>
        <v>704.69163156658908</v>
      </c>
    </row>
    <row r="36" spans="2:29" x14ac:dyDescent="0.25">
      <c r="B36" s="10" t="e">
        <f>'Data Entry'!#REF!</f>
        <v>#REF!</v>
      </c>
      <c r="C36" s="10" t="e">
        <f>'Data Entry'!#REF!</f>
        <v>#REF!</v>
      </c>
      <c r="D36" s="10" t="e">
        <f>'Data Entry'!#REF!</f>
        <v>#REF!</v>
      </c>
      <c r="E36" s="10" t="e">
        <f>'Data Entry'!#REF!</f>
        <v>#REF!</v>
      </c>
      <c r="F36" s="10" t="e">
        <f>'Data Entry'!#REF!</f>
        <v>#REF!</v>
      </c>
      <c r="G36" s="10" t="e">
        <f>'Data Entry'!#REF!</f>
        <v>#REF!</v>
      </c>
      <c r="H36" s="10" t="e">
        <f>'Data Entry'!#REF!</f>
        <v>#REF!</v>
      </c>
      <c r="I36" s="10" t="e">
        <f>'Data Entry'!#REF!</f>
        <v>#REF!</v>
      </c>
      <c r="J36" s="10" t="e">
        <f>'Data Entry'!#REF!</f>
        <v>#REF!</v>
      </c>
      <c r="K36" s="10" t="e">
        <f>'Data Entry'!#REF!</f>
        <v>#REF!</v>
      </c>
      <c r="L36" t="e">
        <f>'Data Entry'!#REF!</f>
        <v>#REF!</v>
      </c>
      <c r="M36" t="e">
        <f>'Data Entry'!#REF!</f>
        <v>#REF!</v>
      </c>
      <c r="N36" s="13" t="e">
        <f>'Data Entry'!#REF!</f>
        <v>#REF!</v>
      </c>
      <c r="O36" s="15" t="e">
        <f>'Data Entry'!#REF!</f>
        <v>#REF!</v>
      </c>
      <c r="P36" s="15" t="e">
        <f>'Data Entry'!#REF!</f>
        <v>#REF!</v>
      </c>
      <c r="Q36" s="15" t="e">
        <f>'Data Entry'!#REF!</f>
        <v>#REF!</v>
      </c>
      <c r="R36" s="15" t="e">
        <f>'Data Entry'!#REF!</f>
        <v>#REF!</v>
      </c>
      <c r="S36" s="15" t="e">
        <f>'Data Entry'!#REF!</f>
        <v>#REF!</v>
      </c>
      <c r="T36" s="15" t="e">
        <f>IF('Data Entry'!#REF!=-1,"",'Data Entry'!#REF!)</f>
        <v>#REF!</v>
      </c>
      <c r="U36" s="15" t="e">
        <f>IF('Data Entry'!#REF!=-1,"",'Data Entry'!#REF!)</f>
        <v>#REF!</v>
      </c>
      <c r="V36" s="15" t="e">
        <f>IF('Data Entry'!#REF!=-99,"",'Data Entry'!#REF!)</f>
        <v>#REF!</v>
      </c>
      <c r="W36" s="15" t="e">
        <f>IF('Data Entry'!#REF!=-99,"",'Data Entry'!#REF!)</f>
        <v>#REF!</v>
      </c>
      <c r="X36" s="15" t="e">
        <f>'Data Entry'!#REF!</f>
        <v>#REF!</v>
      </c>
      <c r="Y36" s="15" t="e">
        <f>'Data Entry'!#REF!</f>
        <v>#REF!</v>
      </c>
      <c r="Z36" s="15" t="e">
        <f>'Data Entry'!#REF!</f>
        <v>#REF!</v>
      </c>
      <c r="AA36" s="15" t="e">
        <f>IF('Data Entry'!#REF!=-99,"",'Data Entry'!#REF!)</f>
        <v>#REF!</v>
      </c>
      <c r="AB36" s="15" t="e">
        <f>IF('Data Entry'!#REF!=-99,"",'Data Entry'!#REF!)</f>
        <v>#REF!</v>
      </c>
      <c r="AC36" s="15" t="e">
        <f>'Data Entry'!#REF!</f>
        <v>#REF!</v>
      </c>
    </row>
    <row r="37" spans="2:29" x14ac:dyDescent="0.25">
      <c r="B37" s="10" t="e">
        <f>'Data Entry'!#REF!</f>
        <v>#REF!</v>
      </c>
      <c r="C37" s="10" t="e">
        <f>'Data Entry'!#REF!</f>
        <v>#REF!</v>
      </c>
      <c r="D37" s="10" t="e">
        <f>'Data Entry'!#REF!</f>
        <v>#REF!</v>
      </c>
      <c r="E37" s="10" t="e">
        <f>'Data Entry'!#REF!</f>
        <v>#REF!</v>
      </c>
      <c r="F37" s="10" t="e">
        <f>'Data Entry'!#REF!</f>
        <v>#REF!</v>
      </c>
      <c r="G37" s="10" t="e">
        <f>'Data Entry'!#REF!</f>
        <v>#REF!</v>
      </c>
      <c r="H37" s="10" t="e">
        <f>'Data Entry'!#REF!</f>
        <v>#REF!</v>
      </c>
      <c r="I37" s="10" t="e">
        <f>'Data Entry'!#REF!</f>
        <v>#REF!</v>
      </c>
      <c r="J37" s="10" t="e">
        <f>'Data Entry'!#REF!</f>
        <v>#REF!</v>
      </c>
      <c r="K37" s="10" t="e">
        <f>'Data Entry'!#REF!</f>
        <v>#REF!</v>
      </c>
      <c r="L37" t="e">
        <f>'Data Entry'!#REF!</f>
        <v>#REF!</v>
      </c>
      <c r="M37" t="e">
        <f>'Data Entry'!#REF!</f>
        <v>#REF!</v>
      </c>
      <c r="N37" s="13" t="e">
        <f>'Data Entry'!#REF!</f>
        <v>#REF!</v>
      </c>
      <c r="O37" s="15" t="e">
        <f>'Data Entry'!#REF!</f>
        <v>#REF!</v>
      </c>
      <c r="P37" s="15" t="e">
        <f>'Data Entry'!#REF!</f>
        <v>#REF!</v>
      </c>
      <c r="Q37" s="15" t="e">
        <f>'Data Entry'!#REF!</f>
        <v>#REF!</v>
      </c>
      <c r="R37" s="15" t="e">
        <f>'Data Entry'!#REF!</f>
        <v>#REF!</v>
      </c>
      <c r="S37" s="15" t="e">
        <f>'Data Entry'!#REF!</f>
        <v>#REF!</v>
      </c>
      <c r="T37" s="15" t="e">
        <f>IF('Data Entry'!#REF!=-1,"",'Data Entry'!#REF!)</f>
        <v>#REF!</v>
      </c>
      <c r="U37" s="15" t="e">
        <f>IF('Data Entry'!#REF!=-1,"",'Data Entry'!#REF!)</f>
        <v>#REF!</v>
      </c>
      <c r="V37" s="15" t="e">
        <f>IF('Data Entry'!#REF!=-99,"",'Data Entry'!#REF!)</f>
        <v>#REF!</v>
      </c>
      <c r="W37" s="15" t="e">
        <f>IF('Data Entry'!#REF!=-99,"",'Data Entry'!#REF!)</f>
        <v>#REF!</v>
      </c>
      <c r="X37" s="15" t="e">
        <f>'Data Entry'!#REF!</f>
        <v>#REF!</v>
      </c>
      <c r="Y37" s="15" t="e">
        <f>'Data Entry'!#REF!</f>
        <v>#REF!</v>
      </c>
      <c r="Z37" s="15" t="e">
        <f>'Data Entry'!#REF!</f>
        <v>#REF!</v>
      </c>
      <c r="AA37" s="15" t="e">
        <f>IF('Data Entry'!#REF!=-99,"",'Data Entry'!#REF!)</f>
        <v>#REF!</v>
      </c>
      <c r="AB37" s="15" t="e">
        <f>IF('Data Entry'!#REF!=-99,"",'Data Entry'!#REF!)</f>
        <v>#REF!</v>
      </c>
      <c r="AC37" s="15" t="e">
        <f>'Data Entry'!#REF!</f>
        <v>#REF!</v>
      </c>
    </row>
    <row r="38" spans="2:29" x14ac:dyDescent="0.25">
      <c r="B38" s="10" t="e">
        <f>'Data Entry'!#REF!</f>
        <v>#REF!</v>
      </c>
      <c r="C38" s="10" t="e">
        <f>'Data Entry'!#REF!</f>
        <v>#REF!</v>
      </c>
      <c r="D38" s="10" t="e">
        <f>'Data Entry'!#REF!</f>
        <v>#REF!</v>
      </c>
      <c r="E38" s="10" t="e">
        <f>'Data Entry'!#REF!</f>
        <v>#REF!</v>
      </c>
      <c r="F38" s="10" t="e">
        <f>'Data Entry'!#REF!</f>
        <v>#REF!</v>
      </c>
      <c r="G38" s="10" t="e">
        <f>'Data Entry'!#REF!</f>
        <v>#REF!</v>
      </c>
      <c r="H38" s="10" t="e">
        <f>'Data Entry'!#REF!</f>
        <v>#REF!</v>
      </c>
      <c r="I38" s="10" t="e">
        <f>'Data Entry'!#REF!</f>
        <v>#REF!</v>
      </c>
      <c r="J38" s="10" t="e">
        <f>'Data Entry'!#REF!</f>
        <v>#REF!</v>
      </c>
      <c r="K38" s="10" t="e">
        <f>'Data Entry'!#REF!</f>
        <v>#REF!</v>
      </c>
      <c r="L38" t="e">
        <f>'Data Entry'!#REF!</f>
        <v>#REF!</v>
      </c>
      <c r="M38" t="e">
        <f>'Data Entry'!#REF!</f>
        <v>#REF!</v>
      </c>
      <c r="N38" s="13" t="e">
        <f>'Data Entry'!#REF!</f>
        <v>#REF!</v>
      </c>
      <c r="O38" s="15" t="e">
        <f>'Data Entry'!#REF!</f>
        <v>#REF!</v>
      </c>
      <c r="P38" s="15" t="e">
        <f>'Data Entry'!#REF!</f>
        <v>#REF!</v>
      </c>
      <c r="Q38" s="15" t="e">
        <f>'Data Entry'!#REF!</f>
        <v>#REF!</v>
      </c>
      <c r="R38" s="15" t="e">
        <f>'Data Entry'!#REF!</f>
        <v>#REF!</v>
      </c>
      <c r="S38" s="15" t="e">
        <f>'Data Entry'!#REF!</f>
        <v>#REF!</v>
      </c>
      <c r="T38" s="15" t="e">
        <f>IF('Data Entry'!#REF!=-1,"",'Data Entry'!#REF!)</f>
        <v>#REF!</v>
      </c>
      <c r="U38" s="15" t="e">
        <f>IF('Data Entry'!#REF!=-1,"",'Data Entry'!#REF!)</f>
        <v>#REF!</v>
      </c>
      <c r="V38" s="15" t="e">
        <f>IF('Data Entry'!#REF!=-99,"",'Data Entry'!#REF!)</f>
        <v>#REF!</v>
      </c>
      <c r="W38" s="15" t="e">
        <f>IF('Data Entry'!#REF!=-99,"",'Data Entry'!#REF!)</f>
        <v>#REF!</v>
      </c>
      <c r="X38" s="15" t="e">
        <f>'Data Entry'!#REF!</f>
        <v>#REF!</v>
      </c>
      <c r="Y38" s="15" t="e">
        <f>'Data Entry'!#REF!</f>
        <v>#REF!</v>
      </c>
      <c r="Z38" s="15" t="e">
        <f>'Data Entry'!#REF!</f>
        <v>#REF!</v>
      </c>
      <c r="AA38" s="15" t="e">
        <f>IF('Data Entry'!#REF!=-99,"",'Data Entry'!#REF!)</f>
        <v>#REF!</v>
      </c>
      <c r="AB38" s="15" t="e">
        <f>IF('Data Entry'!#REF!=-99,"",'Data Entry'!#REF!)</f>
        <v>#REF!</v>
      </c>
      <c r="AC38" s="15" t="e">
        <f>'Data Entry'!#REF!</f>
        <v>#REF!</v>
      </c>
    </row>
    <row r="39" spans="2:29" x14ac:dyDescent="0.25">
      <c r="B39" s="10" t="e">
        <f>'Data Entry'!#REF!</f>
        <v>#REF!</v>
      </c>
      <c r="C39" s="10" t="e">
        <f>'Data Entry'!#REF!</f>
        <v>#REF!</v>
      </c>
      <c r="D39" s="10" t="e">
        <f>'Data Entry'!#REF!</f>
        <v>#REF!</v>
      </c>
      <c r="E39" s="10" t="e">
        <f>'Data Entry'!#REF!</f>
        <v>#REF!</v>
      </c>
      <c r="F39" s="10" t="e">
        <f>'Data Entry'!#REF!</f>
        <v>#REF!</v>
      </c>
      <c r="G39" s="10" t="e">
        <f>'Data Entry'!#REF!</f>
        <v>#REF!</v>
      </c>
      <c r="H39" s="10" t="e">
        <f>'Data Entry'!#REF!</f>
        <v>#REF!</v>
      </c>
      <c r="I39" s="10" t="e">
        <f>'Data Entry'!#REF!</f>
        <v>#REF!</v>
      </c>
      <c r="J39" s="10" t="e">
        <f>'Data Entry'!#REF!</f>
        <v>#REF!</v>
      </c>
      <c r="K39" s="10" t="e">
        <f>'Data Entry'!#REF!</f>
        <v>#REF!</v>
      </c>
      <c r="L39" t="e">
        <f>'Data Entry'!#REF!</f>
        <v>#REF!</v>
      </c>
      <c r="M39" t="e">
        <f>'Data Entry'!#REF!</f>
        <v>#REF!</v>
      </c>
      <c r="N39" s="13" t="e">
        <f>'Data Entry'!#REF!</f>
        <v>#REF!</v>
      </c>
      <c r="O39" s="15" t="e">
        <f>'Data Entry'!#REF!</f>
        <v>#REF!</v>
      </c>
      <c r="P39" s="15" t="e">
        <f>'Data Entry'!#REF!</f>
        <v>#REF!</v>
      </c>
      <c r="Q39" s="15" t="e">
        <f>'Data Entry'!#REF!</f>
        <v>#REF!</v>
      </c>
      <c r="R39" s="15" t="e">
        <f>'Data Entry'!#REF!</f>
        <v>#REF!</v>
      </c>
      <c r="S39" s="15" t="e">
        <f>'Data Entry'!#REF!</f>
        <v>#REF!</v>
      </c>
      <c r="T39" s="15" t="e">
        <f>IF('Data Entry'!#REF!=-1,"",'Data Entry'!#REF!)</f>
        <v>#REF!</v>
      </c>
      <c r="U39" s="15" t="e">
        <f>IF('Data Entry'!#REF!=-1,"",'Data Entry'!#REF!)</f>
        <v>#REF!</v>
      </c>
      <c r="V39" s="15" t="e">
        <f>IF('Data Entry'!#REF!=-99,"",'Data Entry'!#REF!)</f>
        <v>#REF!</v>
      </c>
      <c r="W39" s="15" t="e">
        <f>IF('Data Entry'!#REF!=-99,"",'Data Entry'!#REF!)</f>
        <v>#REF!</v>
      </c>
      <c r="X39" s="15" t="e">
        <f>'Data Entry'!#REF!</f>
        <v>#REF!</v>
      </c>
      <c r="Y39" s="15" t="e">
        <f>'Data Entry'!#REF!</f>
        <v>#REF!</v>
      </c>
      <c r="Z39" s="15" t="e">
        <f>'Data Entry'!#REF!</f>
        <v>#REF!</v>
      </c>
      <c r="AA39" s="15" t="e">
        <f>IF('Data Entry'!#REF!=-99,"",'Data Entry'!#REF!)</f>
        <v>#REF!</v>
      </c>
      <c r="AB39" s="15" t="e">
        <f>IF('Data Entry'!#REF!=-99,"",'Data Entry'!#REF!)</f>
        <v>#REF!</v>
      </c>
      <c r="AC39" s="15" t="e">
        <f>'Data Entry'!#REF!</f>
        <v>#REF!</v>
      </c>
    </row>
    <row r="40" spans="2:29" x14ac:dyDescent="0.25">
      <c r="B40" s="10" t="e">
        <f>'Data Entry'!#REF!</f>
        <v>#REF!</v>
      </c>
      <c r="C40" s="10" t="e">
        <f>'Data Entry'!#REF!</f>
        <v>#REF!</v>
      </c>
      <c r="D40" s="10" t="e">
        <f>'Data Entry'!#REF!</f>
        <v>#REF!</v>
      </c>
      <c r="E40" s="10" t="e">
        <f>'Data Entry'!#REF!</f>
        <v>#REF!</v>
      </c>
      <c r="F40" s="10" t="e">
        <f>'Data Entry'!#REF!</f>
        <v>#REF!</v>
      </c>
      <c r="G40" s="10" t="e">
        <f>'Data Entry'!#REF!</f>
        <v>#REF!</v>
      </c>
      <c r="H40" s="10" t="e">
        <f>'Data Entry'!#REF!</f>
        <v>#REF!</v>
      </c>
      <c r="I40" s="10" t="e">
        <f>'Data Entry'!#REF!</f>
        <v>#REF!</v>
      </c>
      <c r="J40" s="10" t="e">
        <f>'Data Entry'!#REF!</f>
        <v>#REF!</v>
      </c>
      <c r="K40" s="10" t="e">
        <f>'Data Entry'!#REF!</f>
        <v>#REF!</v>
      </c>
      <c r="L40" t="e">
        <f>'Data Entry'!#REF!</f>
        <v>#REF!</v>
      </c>
      <c r="M40" t="e">
        <f>'Data Entry'!#REF!</f>
        <v>#REF!</v>
      </c>
      <c r="N40" s="13" t="e">
        <f>'Data Entry'!#REF!</f>
        <v>#REF!</v>
      </c>
      <c r="O40" s="15" t="e">
        <f>'Data Entry'!#REF!</f>
        <v>#REF!</v>
      </c>
      <c r="P40" s="15" t="e">
        <f>'Data Entry'!#REF!</f>
        <v>#REF!</v>
      </c>
      <c r="Q40" s="15" t="e">
        <f>'Data Entry'!#REF!</f>
        <v>#REF!</v>
      </c>
      <c r="R40" s="15" t="e">
        <f>'Data Entry'!#REF!</f>
        <v>#REF!</v>
      </c>
      <c r="S40" s="15" t="e">
        <f>'Data Entry'!#REF!</f>
        <v>#REF!</v>
      </c>
      <c r="T40" s="15" t="e">
        <f>IF('Data Entry'!#REF!=-1,"",'Data Entry'!#REF!)</f>
        <v>#REF!</v>
      </c>
      <c r="U40" s="15" t="e">
        <f>IF('Data Entry'!#REF!=-1,"",'Data Entry'!#REF!)</f>
        <v>#REF!</v>
      </c>
      <c r="V40" s="15" t="e">
        <f>IF('Data Entry'!#REF!=-99,"",'Data Entry'!#REF!)</f>
        <v>#REF!</v>
      </c>
      <c r="W40" s="15" t="e">
        <f>IF('Data Entry'!#REF!=-99,"",'Data Entry'!#REF!)</f>
        <v>#REF!</v>
      </c>
      <c r="X40" s="15" t="e">
        <f>'Data Entry'!#REF!</f>
        <v>#REF!</v>
      </c>
      <c r="Y40" s="15" t="e">
        <f>'Data Entry'!#REF!</f>
        <v>#REF!</v>
      </c>
      <c r="Z40" s="15" t="e">
        <f>'Data Entry'!#REF!</f>
        <v>#REF!</v>
      </c>
      <c r="AA40" s="15" t="e">
        <f>IF('Data Entry'!#REF!=-99,"",'Data Entry'!#REF!)</f>
        <v>#REF!</v>
      </c>
      <c r="AB40" s="15" t="e">
        <f>IF('Data Entry'!#REF!=-99,"",'Data Entry'!#REF!)</f>
        <v>#REF!</v>
      </c>
      <c r="AC40" s="15" t="e">
        <f>'Data Entry'!#REF!</f>
        <v>#REF!</v>
      </c>
    </row>
    <row r="41" spans="2:29" x14ac:dyDescent="0.25">
      <c r="B41" s="10" t="e">
        <f>'Data Entry'!#REF!</f>
        <v>#REF!</v>
      </c>
      <c r="C41" s="10" t="e">
        <f>'Data Entry'!#REF!</f>
        <v>#REF!</v>
      </c>
      <c r="D41" s="10" t="e">
        <f>'Data Entry'!#REF!</f>
        <v>#REF!</v>
      </c>
      <c r="E41" s="10" t="e">
        <f>'Data Entry'!#REF!</f>
        <v>#REF!</v>
      </c>
      <c r="F41" s="10" t="e">
        <f>'Data Entry'!#REF!</f>
        <v>#REF!</v>
      </c>
      <c r="G41" s="10" t="e">
        <f>'Data Entry'!#REF!</f>
        <v>#REF!</v>
      </c>
      <c r="H41" s="10" t="e">
        <f>'Data Entry'!#REF!</f>
        <v>#REF!</v>
      </c>
      <c r="I41" s="10" t="e">
        <f>'Data Entry'!#REF!</f>
        <v>#REF!</v>
      </c>
      <c r="J41" s="10" t="e">
        <f>'Data Entry'!#REF!</f>
        <v>#REF!</v>
      </c>
      <c r="K41" s="10" t="e">
        <f>'Data Entry'!#REF!</f>
        <v>#REF!</v>
      </c>
      <c r="L41" t="e">
        <f>'Data Entry'!#REF!</f>
        <v>#REF!</v>
      </c>
      <c r="M41" t="e">
        <f>'Data Entry'!#REF!</f>
        <v>#REF!</v>
      </c>
      <c r="N41" s="13" t="e">
        <f>'Data Entry'!#REF!</f>
        <v>#REF!</v>
      </c>
      <c r="O41" s="15" t="e">
        <f>'Data Entry'!#REF!</f>
        <v>#REF!</v>
      </c>
      <c r="P41" s="15" t="e">
        <f>'Data Entry'!#REF!</f>
        <v>#REF!</v>
      </c>
      <c r="Q41" s="15" t="e">
        <f>'Data Entry'!#REF!</f>
        <v>#REF!</v>
      </c>
      <c r="R41" s="15" t="e">
        <f>'Data Entry'!#REF!</f>
        <v>#REF!</v>
      </c>
      <c r="S41" s="15" t="e">
        <f>'Data Entry'!#REF!</f>
        <v>#REF!</v>
      </c>
      <c r="T41" s="15" t="e">
        <f>IF('Data Entry'!#REF!=-1,"",'Data Entry'!#REF!)</f>
        <v>#REF!</v>
      </c>
      <c r="U41" s="15" t="e">
        <f>IF('Data Entry'!#REF!=-1,"",'Data Entry'!#REF!)</f>
        <v>#REF!</v>
      </c>
      <c r="V41" s="15" t="e">
        <f>IF('Data Entry'!#REF!=-99,"",'Data Entry'!#REF!)</f>
        <v>#REF!</v>
      </c>
      <c r="W41" s="15" t="e">
        <f>IF('Data Entry'!#REF!=-99,"",'Data Entry'!#REF!)</f>
        <v>#REF!</v>
      </c>
      <c r="X41" s="15" t="e">
        <f>'Data Entry'!#REF!</f>
        <v>#REF!</v>
      </c>
      <c r="Y41" s="15" t="e">
        <f>'Data Entry'!#REF!</f>
        <v>#REF!</v>
      </c>
      <c r="Z41" s="15" t="e">
        <f>'Data Entry'!#REF!</f>
        <v>#REF!</v>
      </c>
      <c r="AA41" s="15" t="e">
        <f>IF('Data Entry'!#REF!=-99,"",'Data Entry'!#REF!)</f>
        <v>#REF!</v>
      </c>
      <c r="AB41" s="15" t="e">
        <f>IF('Data Entry'!#REF!=-99,"",'Data Entry'!#REF!)</f>
        <v>#REF!</v>
      </c>
      <c r="AC41" s="15" t="e">
        <f>'Data Entry'!#REF!</f>
        <v>#REF!</v>
      </c>
    </row>
    <row r="42" spans="2:29" x14ac:dyDescent="0.25">
      <c r="B42" s="10" t="e">
        <f>'Data Entry'!#REF!</f>
        <v>#REF!</v>
      </c>
      <c r="C42" s="10" t="e">
        <f>'Data Entry'!#REF!</f>
        <v>#REF!</v>
      </c>
      <c r="D42" s="10" t="e">
        <f>'Data Entry'!#REF!</f>
        <v>#REF!</v>
      </c>
      <c r="E42" s="10" t="e">
        <f>'Data Entry'!#REF!</f>
        <v>#REF!</v>
      </c>
      <c r="F42" s="10" t="e">
        <f>'Data Entry'!#REF!</f>
        <v>#REF!</v>
      </c>
      <c r="G42" s="10" t="e">
        <f>'Data Entry'!#REF!</f>
        <v>#REF!</v>
      </c>
      <c r="H42" s="10" t="e">
        <f>'Data Entry'!#REF!</f>
        <v>#REF!</v>
      </c>
      <c r="I42" s="10" t="e">
        <f>'Data Entry'!#REF!</f>
        <v>#REF!</v>
      </c>
      <c r="J42" s="10" t="e">
        <f>'Data Entry'!#REF!</f>
        <v>#REF!</v>
      </c>
      <c r="K42" s="10" t="e">
        <f>'Data Entry'!#REF!</f>
        <v>#REF!</v>
      </c>
      <c r="L42" t="e">
        <f>'Data Entry'!#REF!</f>
        <v>#REF!</v>
      </c>
      <c r="M42" t="e">
        <f>'Data Entry'!#REF!</f>
        <v>#REF!</v>
      </c>
      <c r="N42" s="13" t="e">
        <f>'Data Entry'!#REF!</f>
        <v>#REF!</v>
      </c>
      <c r="O42" s="15" t="e">
        <f>'Data Entry'!#REF!</f>
        <v>#REF!</v>
      </c>
      <c r="P42" s="15" t="e">
        <f>'Data Entry'!#REF!</f>
        <v>#REF!</v>
      </c>
      <c r="Q42" s="15" t="e">
        <f>'Data Entry'!#REF!</f>
        <v>#REF!</v>
      </c>
      <c r="R42" s="15" t="e">
        <f>'Data Entry'!#REF!</f>
        <v>#REF!</v>
      </c>
      <c r="S42" s="15" t="e">
        <f>'Data Entry'!#REF!</f>
        <v>#REF!</v>
      </c>
      <c r="T42" s="15" t="e">
        <f>IF('Data Entry'!#REF!=-1,"",'Data Entry'!#REF!)</f>
        <v>#REF!</v>
      </c>
      <c r="U42" s="15" t="e">
        <f>IF('Data Entry'!#REF!=-1,"",'Data Entry'!#REF!)</f>
        <v>#REF!</v>
      </c>
      <c r="V42" s="15" t="e">
        <f>IF('Data Entry'!#REF!=-99,"",'Data Entry'!#REF!)</f>
        <v>#REF!</v>
      </c>
      <c r="W42" s="15" t="e">
        <f>IF('Data Entry'!#REF!=-99,"",'Data Entry'!#REF!)</f>
        <v>#REF!</v>
      </c>
      <c r="X42" s="15" t="e">
        <f>'Data Entry'!#REF!</f>
        <v>#REF!</v>
      </c>
      <c r="Y42" s="15" t="e">
        <f>'Data Entry'!#REF!</f>
        <v>#REF!</v>
      </c>
      <c r="Z42" s="15" t="e">
        <f>'Data Entry'!#REF!</f>
        <v>#REF!</v>
      </c>
      <c r="AA42" s="15" t="e">
        <f>IF('Data Entry'!#REF!=-99,"",'Data Entry'!#REF!)</f>
        <v>#REF!</v>
      </c>
      <c r="AB42" s="15" t="e">
        <f>IF('Data Entry'!#REF!=-99,"",'Data Entry'!#REF!)</f>
        <v>#REF!</v>
      </c>
      <c r="AC42" s="15" t="e">
        <f>'Data Entry'!#REF!</f>
        <v>#REF!</v>
      </c>
    </row>
    <row r="43" spans="2:29" x14ac:dyDescent="0.25">
      <c r="B43" s="10" t="e">
        <f>'Data Entry'!#REF!</f>
        <v>#REF!</v>
      </c>
      <c r="C43" s="10" t="e">
        <f>'Data Entry'!#REF!</f>
        <v>#REF!</v>
      </c>
      <c r="D43" s="10" t="e">
        <f>'Data Entry'!#REF!</f>
        <v>#REF!</v>
      </c>
      <c r="E43" s="10" t="e">
        <f>'Data Entry'!#REF!</f>
        <v>#REF!</v>
      </c>
      <c r="F43" s="10" t="e">
        <f>'Data Entry'!#REF!</f>
        <v>#REF!</v>
      </c>
      <c r="G43" s="10" t="e">
        <f>'Data Entry'!#REF!</f>
        <v>#REF!</v>
      </c>
      <c r="H43" s="10" t="e">
        <f>'Data Entry'!#REF!</f>
        <v>#REF!</v>
      </c>
      <c r="I43" s="10" t="e">
        <f>'Data Entry'!#REF!</f>
        <v>#REF!</v>
      </c>
      <c r="J43" s="10" t="e">
        <f>'Data Entry'!#REF!</f>
        <v>#REF!</v>
      </c>
      <c r="K43" s="10" t="e">
        <f>'Data Entry'!#REF!</f>
        <v>#REF!</v>
      </c>
      <c r="L43" t="e">
        <f>'Data Entry'!#REF!</f>
        <v>#REF!</v>
      </c>
      <c r="M43" t="e">
        <f>'Data Entry'!#REF!</f>
        <v>#REF!</v>
      </c>
      <c r="N43" s="13" t="e">
        <f>'Data Entry'!#REF!</f>
        <v>#REF!</v>
      </c>
      <c r="O43" s="15" t="e">
        <f>'Data Entry'!#REF!</f>
        <v>#REF!</v>
      </c>
      <c r="P43" s="15" t="e">
        <f>'Data Entry'!#REF!</f>
        <v>#REF!</v>
      </c>
      <c r="Q43" s="15" t="e">
        <f>'Data Entry'!#REF!</f>
        <v>#REF!</v>
      </c>
      <c r="R43" s="15" t="e">
        <f>'Data Entry'!#REF!</f>
        <v>#REF!</v>
      </c>
      <c r="S43" s="15" t="e">
        <f>'Data Entry'!#REF!</f>
        <v>#REF!</v>
      </c>
      <c r="T43" s="15" t="e">
        <f>IF('Data Entry'!#REF!=-1,"",'Data Entry'!#REF!)</f>
        <v>#REF!</v>
      </c>
      <c r="U43" s="15" t="e">
        <f>IF('Data Entry'!#REF!=-1,"",'Data Entry'!#REF!)</f>
        <v>#REF!</v>
      </c>
      <c r="V43" s="15" t="e">
        <f>IF('Data Entry'!#REF!=-99,"",'Data Entry'!#REF!)</f>
        <v>#REF!</v>
      </c>
      <c r="W43" s="15" t="e">
        <f>IF('Data Entry'!#REF!=-99,"",'Data Entry'!#REF!)</f>
        <v>#REF!</v>
      </c>
      <c r="X43" s="15" t="e">
        <f>'Data Entry'!#REF!</f>
        <v>#REF!</v>
      </c>
      <c r="Y43" s="15" t="e">
        <f>'Data Entry'!#REF!</f>
        <v>#REF!</v>
      </c>
      <c r="Z43" s="15" t="e">
        <f>'Data Entry'!#REF!</f>
        <v>#REF!</v>
      </c>
      <c r="AA43" s="15" t="e">
        <f>IF('Data Entry'!#REF!=-99,"",'Data Entry'!#REF!)</f>
        <v>#REF!</v>
      </c>
      <c r="AB43" s="15" t="e">
        <f>IF('Data Entry'!#REF!=-99,"",'Data Entry'!#REF!)</f>
        <v>#REF!</v>
      </c>
      <c r="AC43" s="15" t="e">
        <f>'Data Entry'!#REF!</f>
        <v>#REF!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2023-03-27T14:45:50Z</dcterms:modified>
</cp:coreProperties>
</file>